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证券\书修改版1.0\图表最终稿\"/>
    </mc:Choice>
  </mc:AlternateContent>
  <bookViews>
    <workbookView xWindow="0" yWindow="0" windowWidth="15360" windowHeight="6690" tabRatio="954" activeTab="1"/>
  </bookViews>
  <sheets>
    <sheet name="参数" sheetId="391" r:id="rId1"/>
    <sheet name="统计" sheetId="390" r:id="rId2"/>
    <sheet name="分红" sheetId="396" r:id="rId3"/>
    <sheet name="Sheet4" sheetId="408" r:id="rId4"/>
    <sheet name="Sheet3" sheetId="407" r:id="rId5"/>
    <sheet name="兴全趋势" sheetId="395" r:id="rId6"/>
    <sheet name="博时主题" sheetId="393" r:id="rId7"/>
    <sheet name="华夏收入" sheetId="392" r:id="rId8"/>
    <sheet name="富国天惠" sheetId="397" r:id="rId9"/>
    <sheet name="汇添富优势" sheetId="398" r:id="rId10"/>
    <sheet name="东方精选" sheetId="399" r:id="rId11"/>
    <sheet name="红利ETF" sheetId="404" r:id="rId12"/>
    <sheet name="中证100" sheetId="400" r:id="rId13"/>
    <sheet name="中证200" sheetId="401" r:id="rId14"/>
    <sheet name="中证500" sheetId="402" r:id="rId15"/>
    <sheet name="中证1000" sheetId="403" r:id="rId16"/>
  </sheets>
  <definedNames>
    <definedName name="_xlnm._FilterDatabase" localSheetId="3" hidden="1">Sheet4!$A$1:$M$13</definedName>
    <definedName name="_xlnm._FilterDatabase" localSheetId="6" hidden="1">博时主题!$A$1:$T$125</definedName>
    <definedName name="_xlnm._FilterDatabase" localSheetId="10" hidden="1">东方精选!$A$1:$T$125</definedName>
    <definedName name="_xlnm._FilterDatabase" localSheetId="8" hidden="1">富国天惠!$A$1:$T$125</definedName>
    <definedName name="_xlnm._FilterDatabase" localSheetId="11" hidden="1">红利ETF!$A$1:$T$125</definedName>
    <definedName name="_xlnm._FilterDatabase" localSheetId="7" hidden="1">华夏收入!$A$1:$T$125</definedName>
    <definedName name="_xlnm._FilterDatabase" localSheetId="9" hidden="1">汇添富优势!$A$1:$T$125</definedName>
    <definedName name="_xlnm._FilterDatabase" localSheetId="5" hidden="1">兴全趋势!$A$1:$T$125</definedName>
    <definedName name="_xlnm._FilterDatabase" localSheetId="12" hidden="1">中证100!$A$1:$T$125</definedName>
    <definedName name="_xlnm._FilterDatabase" localSheetId="15" hidden="1">中证1000!$A$1:$T$125</definedName>
    <definedName name="_xlnm._FilterDatabase" localSheetId="13" hidden="1">中证200!$A$1:$T$125</definedName>
    <definedName name="_xlnm._FilterDatabase" localSheetId="14" hidden="1">中证500!$A$1:$T$125</definedName>
  </definedNames>
  <calcPr calcId="152511"/>
  <fileRecoveryPr autoRecover="0"/>
</workbook>
</file>

<file path=xl/calcChain.xml><?xml version="1.0" encoding="utf-8"?>
<calcChain xmlns="http://schemas.openxmlformats.org/spreadsheetml/2006/main">
  <c r="I19" i="390" l="1"/>
  <c r="J19" i="390"/>
  <c r="H19" i="390"/>
  <c r="F19" i="390"/>
  <c r="E19" i="390"/>
  <c r="D19" i="390"/>
  <c r="H13" i="390"/>
  <c r="H12" i="390"/>
  <c r="F13" i="390"/>
  <c r="F12" i="390"/>
  <c r="C19" i="390"/>
  <c r="C12" i="390"/>
  <c r="C6" i="390"/>
  <c r="M3" i="403" l="1"/>
  <c r="M3" i="400"/>
  <c r="M4" i="400" s="1"/>
  <c r="M5" i="400" s="1"/>
  <c r="M6" i="400" s="1"/>
  <c r="M7" i="400" s="1"/>
  <c r="M8" i="400" s="1"/>
  <c r="M9" i="400" s="1"/>
  <c r="M10" i="400" s="1"/>
  <c r="M11" i="400" s="1"/>
  <c r="M12" i="400" s="1"/>
  <c r="M13" i="400" s="1"/>
  <c r="M14" i="400" s="1"/>
  <c r="M15" i="400" s="1"/>
  <c r="M16" i="400" s="1"/>
  <c r="M17" i="400" s="1"/>
  <c r="M18" i="400" s="1"/>
  <c r="M19" i="400" s="1"/>
  <c r="M20" i="400" s="1"/>
  <c r="M21" i="400" s="1"/>
  <c r="M22" i="400" s="1"/>
  <c r="M23" i="400" s="1"/>
  <c r="M24" i="400" s="1"/>
  <c r="M25" i="400" s="1"/>
  <c r="M26" i="400" s="1"/>
  <c r="M27" i="400" s="1"/>
  <c r="M28" i="400" s="1"/>
  <c r="M29" i="400" s="1"/>
  <c r="M30" i="400" s="1"/>
  <c r="M31" i="400" s="1"/>
  <c r="M32" i="400" s="1"/>
  <c r="M33" i="400" s="1"/>
  <c r="M34" i="400" s="1"/>
  <c r="M35" i="400" s="1"/>
  <c r="M36" i="400" s="1"/>
  <c r="M37" i="400" s="1"/>
  <c r="M38" i="400" s="1"/>
  <c r="M39" i="400" s="1"/>
  <c r="M40" i="400" s="1"/>
  <c r="M41" i="400" s="1"/>
  <c r="M42" i="400" s="1"/>
  <c r="M43" i="400" s="1"/>
  <c r="M44" i="400" s="1"/>
  <c r="M45" i="400" s="1"/>
  <c r="M46" i="400" s="1"/>
  <c r="M47" i="400" s="1"/>
  <c r="M48" i="400" s="1"/>
  <c r="M49" i="400" s="1"/>
  <c r="M50" i="400" s="1"/>
  <c r="M51" i="400" s="1"/>
  <c r="M52" i="400" s="1"/>
  <c r="M53" i="400" s="1"/>
  <c r="M54" i="400" s="1"/>
  <c r="M55" i="400" s="1"/>
  <c r="M56" i="400" s="1"/>
  <c r="M57" i="400" s="1"/>
  <c r="M58" i="400" s="1"/>
  <c r="M59" i="400" s="1"/>
  <c r="M60" i="400" s="1"/>
  <c r="M61" i="400" s="1"/>
  <c r="M62" i="400" s="1"/>
  <c r="M63" i="400" s="1"/>
  <c r="M64" i="400" s="1"/>
  <c r="M65" i="400" s="1"/>
  <c r="M66" i="400" s="1"/>
  <c r="M67" i="400" s="1"/>
  <c r="M68" i="400" s="1"/>
  <c r="M69" i="400" s="1"/>
  <c r="M70" i="400" s="1"/>
  <c r="M71" i="400" s="1"/>
  <c r="M72" i="400" s="1"/>
  <c r="M73" i="400" s="1"/>
  <c r="M74" i="400" s="1"/>
  <c r="M75" i="400" s="1"/>
  <c r="M76" i="400" s="1"/>
  <c r="M77" i="400" s="1"/>
  <c r="M78" i="400" s="1"/>
  <c r="M79" i="400" s="1"/>
  <c r="M80" i="400" s="1"/>
  <c r="M81" i="400" s="1"/>
  <c r="M82" i="400" s="1"/>
  <c r="M83" i="400" s="1"/>
  <c r="M84" i="400" s="1"/>
  <c r="M85" i="400" s="1"/>
  <c r="M86" i="400" s="1"/>
  <c r="M87" i="400" s="1"/>
  <c r="M88" i="400" s="1"/>
  <c r="M89" i="400" s="1"/>
  <c r="M90" i="400" s="1"/>
  <c r="M91" i="400" s="1"/>
  <c r="M92" i="400" s="1"/>
  <c r="M93" i="400" s="1"/>
  <c r="M94" i="400" s="1"/>
  <c r="M95" i="400" s="1"/>
  <c r="M96" i="400" s="1"/>
  <c r="M97" i="400" s="1"/>
  <c r="M98" i="400" s="1"/>
  <c r="M99" i="400" s="1"/>
  <c r="M100" i="400" s="1"/>
  <c r="M101" i="400" s="1"/>
  <c r="M102" i="400" s="1"/>
  <c r="M103" i="400" s="1"/>
  <c r="M104" i="400" s="1"/>
  <c r="M105" i="400" s="1"/>
  <c r="M106" i="400" s="1"/>
  <c r="M107" i="400" s="1"/>
  <c r="M108" i="400" s="1"/>
  <c r="M109" i="400" s="1"/>
  <c r="M110" i="400" s="1"/>
  <c r="M111" i="400" s="1"/>
  <c r="M112" i="400" s="1"/>
  <c r="M113" i="400" s="1"/>
  <c r="M114" i="400" s="1"/>
  <c r="M115" i="400" s="1"/>
  <c r="M116" i="400" s="1"/>
  <c r="M117" i="400" s="1"/>
  <c r="M118" i="400" s="1"/>
  <c r="M119" i="400" s="1"/>
  <c r="M120" i="400" s="1"/>
  <c r="M121" i="400" s="1"/>
  <c r="M122" i="400" s="1"/>
  <c r="M123" i="400" s="1"/>
  <c r="M124" i="400" s="1"/>
  <c r="M125" i="400" s="1"/>
  <c r="M3" i="404"/>
  <c r="M4" i="404" s="1"/>
  <c r="M5" i="404" s="1"/>
  <c r="M6" i="404" s="1"/>
  <c r="M7" i="404" s="1"/>
  <c r="M8" i="404" s="1"/>
  <c r="M9" i="404" s="1"/>
  <c r="M10" i="404" s="1"/>
  <c r="M11" i="404" s="1"/>
  <c r="M12" i="404" s="1"/>
  <c r="M13" i="404" s="1"/>
  <c r="M14" i="404" s="1"/>
  <c r="M15" i="404" s="1"/>
  <c r="M16" i="404" s="1"/>
  <c r="M17" i="404" s="1"/>
  <c r="M18" i="404" s="1"/>
  <c r="M19" i="404" s="1"/>
  <c r="M20" i="404" s="1"/>
  <c r="M21" i="404" s="1"/>
  <c r="M22" i="404" s="1"/>
  <c r="M23" i="404" s="1"/>
  <c r="M24" i="404" s="1"/>
  <c r="M25" i="404" s="1"/>
  <c r="M26" i="404" s="1"/>
  <c r="M27" i="404" s="1"/>
  <c r="M28" i="404" s="1"/>
  <c r="M29" i="404" s="1"/>
  <c r="M30" i="404" s="1"/>
  <c r="M31" i="404" s="1"/>
  <c r="M32" i="404" s="1"/>
  <c r="M33" i="404" s="1"/>
  <c r="M34" i="404" s="1"/>
  <c r="M35" i="404" s="1"/>
  <c r="M36" i="404" s="1"/>
  <c r="M37" i="404" s="1"/>
  <c r="M38" i="404" s="1"/>
  <c r="M39" i="404" s="1"/>
  <c r="M40" i="404" s="1"/>
  <c r="M41" i="404" s="1"/>
  <c r="M42" i="404" s="1"/>
  <c r="M43" i="404" s="1"/>
  <c r="M44" i="404" s="1"/>
  <c r="M45" i="404" s="1"/>
  <c r="M46" i="404" s="1"/>
  <c r="M47" i="404" s="1"/>
  <c r="M48" i="404" s="1"/>
  <c r="M49" i="404" s="1"/>
  <c r="M50" i="404" s="1"/>
  <c r="M51" i="404" s="1"/>
  <c r="M52" i="404" s="1"/>
  <c r="M53" i="404" s="1"/>
  <c r="M54" i="404" s="1"/>
  <c r="M55" i="404" s="1"/>
  <c r="M56" i="404" s="1"/>
  <c r="M57" i="404" s="1"/>
  <c r="M58" i="404" s="1"/>
  <c r="M59" i="404" s="1"/>
  <c r="M60" i="404" s="1"/>
  <c r="M61" i="404" s="1"/>
  <c r="M62" i="404" s="1"/>
  <c r="M63" i="404" s="1"/>
  <c r="M64" i="404" s="1"/>
  <c r="M65" i="404" s="1"/>
  <c r="M66" i="404" s="1"/>
  <c r="M67" i="404" s="1"/>
  <c r="M68" i="404" s="1"/>
  <c r="M69" i="404" s="1"/>
  <c r="M70" i="404" s="1"/>
  <c r="M71" i="404" s="1"/>
  <c r="M72" i="404" s="1"/>
  <c r="M73" i="404" s="1"/>
  <c r="M74" i="404" s="1"/>
  <c r="M75" i="404" s="1"/>
  <c r="M76" i="404" s="1"/>
  <c r="M77" i="404" s="1"/>
  <c r="M78" i="404" s="1"/>
  <c r="M79" i="404" s="1"/>
  <c r="M80" i="404" s="1"/>
  <c r="M81" i="404" s="1"/>
  <c r="M82" i="404" s="1"/>
  <c r="M83" i="404" s="1"/>
  <c r="M84" i="404" s="1"/>
  <c r="M85" i="404" s="1"/>
  <c r="M86" i="404" s="1"/>
  <c r="M87" i="404" s="1"/>
  <c r="M88" i="404" s="1"/>
  <c r="M89" i="404" s="1"/>
  <c r="M90" i="404" s="1"/>
  <c r="M91" i="404" s="1"/>
  <c r="M92" i="404" s="1"/>
  <c r="M93" i="404" s="1"/>
  <c r="M94" i="404" s="1"/>
  <c r="M95" i="404" s="1"/>
  <c r="M96" i="404" s="1"/>
  <c r="M97" i="404" s="1"/>
  <c r="M98" i="404" s="1"/>
  <c r="M99" i="404" s="1"/>
  <c r="M100" i="404" s="1"/>
  <c r="M101" i="404" s="1"/>
  <c r="M102" i="404" s="1"/>
  <c r="M103" i="404" s="1"/>
  <c r="M104" i="404" s="1"/>
  <c r="M105" i="404" s="1"/>
  <c r="M106" i="404" s="1"/>
  <c r="M107" i="404" s="1"/>
  <c r="M108" i="404" s="1"/>
  <c r="M109" i="404" s="1"/>
  <c r="M110" i="404" s="1"/>
  <c r="M111" i="404" s="1"/>
  <c r="M112" i="404" s="1"/>
  <c r="M113" i="404" s="1"/>
  <c r="M114" i="404" s="1"/>
  <c r="M115" i="404" s="1"/>
  <c r="M116" i="404" s="1"/>
  <c r="M117" i="404" s="1"/>
  <c r="M118" i="404" s="1"/>
  <c r="M119" i="404" s="1"/>
  <c r="M120" i="404" s="1"/>
  <c r="M121" i="404" s="1"/>
  <c r="M122" i="404" s="1"/>
  <c r="M123" i="404" s="1"/>
  <c r="M124" i="404" s="1"/>
  <c r="M125" i="404" s="1"/>
  <c r="M3" i="399"/>
  <c r="M4" i="399" s="1"/>
  <c r="M5" i="399" s="1"/>
  <c r="M6" i="399" s="1"/>
  <c r="M7" i="399" s="1"/>
  <c r="M8" i="399" s="1"/>
  <c r="M9" i="399" s="1"/>
  <c r="M10" i="399" s="1"/>
  <c r="M11" i="399" s="1"/>
  <c r="M12" i="399" s="1"/>
  <c r="M13" i="399" s="1"/>
  <c r="M14" i="399" s="1"/>
  <c r="M15" i="399" s="1"/>
  <c r="M16" i="399" s="1"/>
  <c r="M17" i="399" s="1"/>
  <c r="M18" i="399" s="1"/>
  <c r="M19" i="399" s="1"/>
  <c r="M20" i="399" s="1"/>
  <c r="M21" i="399" s="1"/>
  <c r="M22" i="399" s="1"/>
  <c r="M23" i="399" s="1"/>
  <c r="M24" i="399" s="1"/>
  <c r="M25" i="399" s="1"/>
  <c r="M26" i="399" s="1"/>
  <c r="M27" i="399" s="1"/>
  <c r="M28" i="399" s="1"/>
  <c r="M29" i="399" s="1"/>
  <c r="M30" i="399" s="1"/>
  <c r="M31" i="399" s="1"/>
  <c r="M32" i="399" s="1"/>
  <c r="M33" i="399" s="1"/>
  <c r="M34" i="399" s="1"/>
  <c r="M35" i="399" s="1"/>
  <c r="M36" i="399" s="1"/>
  <c r="M37" i="399" s="1"/>
  <c r="M38" i="399" s="1"/>
  <c r="M39" i="399" s="1"/>
  <c r="M40" i="399" s="1"/>
  <c r="M41" i="399" s="1"/>
  <c r="M42" i="399" s="1"/>
  <c r="M43" i="399" s="1"/>
  <c r="M44" i="399" s="1"/>
  <c r="M45" i="399" s="1"/>
  <c r="M46" i="399" s="1"/>
  <c r="M47" i="399" s="1"/>
  <c r="M48" i="399" s="1"/>
  <c r="M49" i="399" s="1"/>
  <c r="M50" i="399" s="1"/>
  <c r="M51" i="399" s="1"/>
  <c r="M52" i="399" s="1"/>
  <c r="M53" i="399" s="1"/>
  <c r="M54" i="399" s="1"/>
  <c r="M55" i="399" s="1"/>
  <c r="M56" i="399" s="1"/>
  <c r="M57" i="399" s="1"/>
  <c r="M58" i="399" s="1"/>
  <c r="M59" i="399" s="1"/>
  <c r="M60" i="399" s="1"/>
  <c r="M61" i="399" s="1"/>
  <c r="M62" i="399" s="1"/>
  <c r="M63" i="399" s="1"/>
  <c r="M64" i="399" s="1"/>
  <c r="M65" i="399" s="1"/>
  <c r="M66" i="399" s="1"/>
  <c r="M67" i="399" s="1"/>
  <c r="M68" i="399" s="1"/>
  <c r="M69" i="399" s="1"/>
  <c r="M70" i="399" s="1"/>
  <c r="M71" i="399" s="1"/>
  <c r="M72" i="399" s="1"/>
  <c r="M73" i="399" s="1"/>
  <c r="M74" i="399" s="1"/>
  <c r="M75" i="399" s="1"/>
  <c r="M76" i="399" s="1"/>
  <c r="M77" i="399" s="1"/>
  <c r="M78" i="399" s="1"/>
  <c r="M79" i="399" s="1"/>
  <c r="M80" i="399" s="1"/>
  <c r="M81" i="399" s="1"/>
  <c r="M82" i="399" s="1"/>
  <c r="M83" i="399" s="1"/>
  <c r="M84" i="399" s="1"/>
  <c r="M85" i="399" s="1"/>
  <c r="M86" i="399" s="1"/>
  <c r="M87" i="399" s="1"/>
  <c r="M88" i="399" s="1"/>
  <c r="M89" i="399" s="1"/>
  <c r="M90" i="399" s="1"/>
  <c r="M91" i="399" s="1"/>
  <c r="M92" i="399" s="1"/>
  <c r="M93" i="399" s="1"/>
  <c r="M94" i="399" s="1"/>
  <c r="M95" i="399" s="1"/>
  <c r="M96" i="399" s="1"/>
  <c r="M97" i="399" s="1"/>
  <c r="M98" i="399" s="1"/>
  <c r="M99" i="399" s="1"/>
  <c r="M100" i="399" s="1"/>
  <c r="M101" i="399" s="1"/>
  <c r="M102" i="399" s="1"/>
  <c r="M103" i="399" s="1"/>
  <c r="M104" i="399" s="1"/>
  <c r="M105" i="399" s="1"/>
  <c r="M106" i="399" s="1"/>
  <c r="M107" i="399" s="1"/>
  <c r="M108" i="399" s="1"/>
  <c r="M109" i="399" s="1"/>
  <c r="M110" i="399" s="1"/>
  <c r="M111" i="399" s="1"/>
  <c r="M112" i="399" s="1"/>
  <c r="M113" i="399" s="1"/>
  <c r="M114" i="399" s="1"/>
  <c r="M115" i="399" s="1"/>
  <c r="M116" i="399" s="1"/>
  <c r="M117" i="399" s="1"/>
  <c r="M118" i="399" s="1"/>
  <c r="M119" i="399" s="1"/>
  <c r="M120" i="399" s="1"/>
  <c r="M121" i="399" s="1"/>
  <c r="M122" i="399" s="1"/>
  <c r="M123" i="399" s="1"/>
  <c r="M124" i="399" s="1"/>
  <c r="M125" i="399" s="1"/>
  <c r="M3" i="398"/>
  <c r="M4" i="398" s="1"/>
  <c r="M5" i="398" s="1"/>
  <c r="M6" i="398" s="1"/>
  <c r="M7" i="398" s="1"/>
  <c r="M8" i="398" s="1"/>
  <c r="M9" i="398" s="1"/>
  <c r="M10" i="398" s="1"/>
  <c r="M11" i="398" s="1"/>
  <c r="M12" i="398" s="1"/>
  <c r="M13" i="398" s="1"/>
  <c r="M14" i="398" s="1"/>
  <c r="M15" i="398" s="1"/>
  <c r="M16" i="398" s="1"/>
  <c r="M17" i="398" s="1"/>
  <c r="M18" i="398" s="1"/>
  <c r="M19" i="398" s="1"/>
  <c r="M20" i="398" s="1"/>
  <c r="M21" i="398" s="1"/>
  <c r="M22" i="398" s="1"/>
  <c r="M23" i="398" s="1"/>
  <c r="M24" i="398" s="1"/>
  <c r="M25" i="398" s="1"/>
  <c r="M26" i="398" s="1"/>
  <c r="M27" i="398" s="1"/>
  <c r="M28" i="398" s="1"/>
  <c r="M29" i="398" s="1"/>
  <c r="M30" i="398" s="1"/>
  <c r="M31" i="398" s="1"/>
  <c r="M32" i="398" s="1"/>
  <c r="M33" i="398" s="1"/>
  <c r="M34" i="398" s="1"/>
  <c r="M35" i="398" s="1"/>
  <c r="M36" i="398" s="1"/>
  <c r="M37" i="398" s="1"/>
  <c r="M38" i="398" s="1"/>
  <c r="M39" i="398" s="1"/>
  <c r="M40" i="398" s="1"/>
  <c r="M41" i="398" s="1"/>
  <c r="M42" i="398" s="1"/>
  <c r="M43" i="398" s="1"/>
  <c r="M44" i="398" s="1"/>
  <c r="M45" i="398" s="1"/>
  <c r="M46" i="398" s="1"/>
  <c r="M47" i="398" s="1"/>
  <c r="M48" i="398" s="1"/>
  <c r="M49" i="398" s="1"/>
  <c r="M50" i="398" s="1"/>
  <c r="M51" i="398" s="1"/>
  <c r="M52" i="398" s="1"/>
  <c r="M53" i="398" s="1"/>
  <c r="M54" i="398" s="1"/>
  <c r="M55" i="398" s="1"/>
  <c r="M56" i="398" s="1"/>
  <c r="M57" i="398" s="1"/>
  <c r="M58" i="398" s="1"/>
  <c r="M59" i="398" s="1"/>
  <c r="M60" i="398" s="1"/>
  <c r="M61" i="398" s="1"/>
  <c r="M62" i="398" s="1"/>
  <c r="M63" i="398" s="1"/>
  <c r="M64" i="398" s="1"/>
  <c r="M65" i="398" s="1"/>
  <c r="M66" i="398" s="1"/>
  <c r="M67" i="398" s="1"/>
  <c r="M68" i="398" s="1"/>
  <c r="M69" i="398" s="1"/>
  <c r="M70" i="398" s="1"/>
  <c r="M71" i="398" s="1"/>
  <c r="M72" i="398" s="1"/>
  <c r="M73" i="398" s="1"/>
  <c r="M74" i="398" s="1"/>
  <c r="M75" i="398" s="1"/>
  <c r="M76" i="398" s="1"/>
  <c r="M77" i="398" s="1"/>
  <c r="M78" i="398" s="1"/>
  <c r="M79" i="398" s="1"/>
  <c r="M80" i="398" s="1"/>
  <c r="M81" i="398" s="1"/>
  <c r="M82" i="398" s="1"/>
  <c r="M83" i="398" s="1"/>
  <c r="M84" i="398" s="1"/>
  <c r="M85" i="398" s="1"/>
  <c r="M86" i="398" s="1"/>
  <c r="M87" i="398" s="1"/>
  <c r="M88" i="398" s="1"/>
  <c r="M89" i="398" s="1"/>
  <c r="M90" i="398" s="1"/>
  <c r="M91" i="398" s="1"/>
  <c r="M92" i="398" s="1"/>
  <c r="M93" i="398" s="1"/>
  <c r="M94" i="398" s="1"/>
  <c r="M95" i="398" s="1"/>
  <c r="M96" i="398" s="1"/>
  <c r="M97" i="398" s="1"/>
  <c r="M98" i="398" s="1"/>
  <c r="M99" i="398" s="1"/>
  <c r="M100" i="398" s="1"/>
  <c r="M101" i="398" s="1"/>
  <c r="M102" i="398" s="1"/>
  <c r="M103" i="398" s="1"/>
  <c r="M104" i="398" s="1"/>
  <c r="M105" i="398" s="1"/>
  <c r="M106" i="398" s="1"/>
  <c r="M107" i="398" s="1"/>
  <c r="M108" i="398" s="1"/>
  <c r="M109" i="398" s="1"/>
  <c r="M110" i="398" s="1"/>
  <c r="M111" i="398" s="1"/>
  <c r="M112" i="398" s="1"/>
  <c r="M113" i="398" s="1"/>
  <c r="M114" i="398" s="1"/>
  <c r="M115" i="398" s="1"/>
  <c r="M116" i="398" s="1"/>
  <c r="M117" i="398" s="1"/>
  <c r="M118" i="398" s="1"/>
  <c r="M119" i="398" s="1"/>
  <c r="M120" i="398" s="1"/>
  <c r="M121" i="398" s="1"/>
  <c r="M122" i="398" s="1"/>
  <c r="M123" i="398" s="1"/>
  <c r="M124" i="398" s="1"/>
  <c r="M125" i="398" s="1"/>
  <c r="M3" i="397"/>
  <c r="M4" i="397" s="1"/>
  <c r="M5" i="397" s="1"/>
  <c r="M6" i="397" s="1"/>
  <c r="M7" i="397" s="1"/>
  <c r="M8" i="397" s="1"/>
  <c r="M9" i="397" s="1"/>
  <c r="M10" i="397" s="1"/>
  <c r="M11" i="397" s="1"/>
  <c r="M12" i="397" s="1"/>
  <c r="M13" i="397" s="1"/>
  <c r="M14" i="397" s="1"/>
  <c r="M15" i="397" s="1"/>
  <c r="M16" i="397" s="1"/>
  <c r="M17" i="397" s="1"/>
  <c r="M18" i="397" s="1"/>
  <c r="M19" i="397" s="1"/>
  <c r="M20" i="397" s="1"/>
  <c r="M21" i="397" s="1"/>
  <c r="M22" i="397" s="1"/>
  <c r="M23" i="397" s="1"/>
  <c r="M24" i="397" s="1"/>
  <c r="M25" i="397" s="1"/>
  <c r="M26" i="397" s="1"/>
  <c r="M27" i="397" s="1"/>
  <c r="M28" i="397" s="1"/>
  <c r="M29" i="397" s="1"/>
  <c r="M30" i="397" s="1"/>
  <c r="M31" i="397" s="1"/>
  <c r="M32" i="397" s="1"/>
  <c r="M33" i="397" s="1"/>
  <c r="M34" i="397" s="1"/>
  <c r="M35" i="397" s="1"/>
  <c r="M36" i="397" s="1"/>
  <c r="M37" i="397" s="1"/>
  <c r="M38" i="397" s="1"/>
  <c r="M39" i="397" s="1"/>
  <c r="M40" i="397" s="1"/>
  <c r="M41" i="397" s="1"/>
  <c r="M42" i="397" s="1"/>
  <c r="M43" i="397" s="1"/>
  <c r="M44" i="397" s="1"/>
  <c r="M45" i="397" s="1"/>
  <c r="M46" i="397" s="1"/>
  <c r="M47" i="397" s="1"/>
  <c r="M48" i="397" s="1"/>
  <c r="M49" i="397" s="1"/>
  <c r="M50" i="397" s="1"/>
  <c r="M51" i="397" s="1"/>
  <c r="M52" i="397" s="1"/>
  <c r="M53" i="397" s="1"/>
  <c r="M54" i="397" s="1"/>
  <c r="M55" i="397" s="1"/>
  <c r="M56" i="397" s="1"/>
  <c r="M57" i="397" s="1"/>
  <c r="M58" i="397" s="1"/>
  <c r="M59" i="397" s="1"/>
  <c r="M60" i="397" s="1"/>
  <c r="M61" i="397" s="1"/>
  <c r="M62" i="397" s="1"/>
  <c r="M63" i="397" s="1"/>
  <c r="M64" i="397" s="1"/>
  <c r="M65" i="397" s="1"/>
  <c r="M66" i="397" s="1"/>
  <c r="M67" i="397" s="1"/>
  <c r="M68" i="397" s="1"/>
  <c r="M69" i="397" s="1"/>
  <c r="M70" i="397" s="1"/>
  <c r="M71" i="397" s="1"/>
  <c r="M72" i="397" s="1"/>
  <c r="M73" i="397" s="1"/>
  <c r="M74" i="397" s="1"/>
  <c r="M75" i="397" s="1"/>
  <c r="M76" i="397" s="1"/>
  <c r="M77" i="397" s="1"/>
  <c r="M78" i="397" s="1"/>
  <c r="M79" i="397" s="1"/>
  <c r="M80" i="397" s="1"/>
  <c r="M81" i="397" s="1"/>
  <c r="M82" i="397" s="1"/>
  <c r="M83" i="397" s="1"/>
  <c r="M84" i="397" s="1"/>
  <c r="M85" i="397" s="1"/>
  <c r="M86" i="397" s="1"/>
  <c r="M87" i="397" s="1"/>
  <c r="M88" i="397" s="1"/>
  <c r="M89" i="397" s="1"/>
  <c r="M90" i="397" s="1"/>
  <c r="M91" i="397" s="1"/>
  <c r="M92" i="397" s="1"/>
  <c r="M93" i="397" s="1"/>
  <c r="M94" i="397" s="1"/>
  <c r="M95" i="397" s="1"/>
  <c r="M96" i="397" s="1"/>
  <c r="M97" i="397" s="1"/>
  <c r="M98" i="397" s="1"/>
  <c r="M99" i="397" s="1"/>
  <c r="M100" i="397" s="1"/>
  <c r="M101" i="397" s="1"/>
  <c r="M102" i="397" s="1"/>
  <c r="M103" i="397" s="1"/>
  <c r="M104" i="397" s="1"/>
  <c r="M105" i="397" s="1"/>
  <c r="M106" i="397" s="1"/>
  <c r="M107" i="397" s="1"/>
  <c r="M108" i="397" s="1"/>
  <c r="M109" i="397" s="1"/>
  <c r="M110" i="397" s="1"/>
  <c r="M111" i="397" s="1"/>
  <c r="M112" i="397" s="1"/>
  <c r="M113" i="397" s="1"/>
  <c r="M114" i="397" s="1"/>
  <c r="M115" i="397" s="1"/>
  <c r="M116" i="397" s="1"/>
  <c r="M117" i="397" s="1"/>
  <c r="M118" i="397" s="1"/>
  <c r="M119" i="397" s="1"/>
  <c r="M120" i="397" s="1"/>
  <c r="M121" i="397" s="1"/>
  <c r="M122" i="397" s="1"/>
  <c r="M123" i="397" s="1"/>
  <c r="M124" i="397" s="1"/>
  <c r="M125" i="397" s="1"/>
  <c r="M3" i="392"/>
  <c r="M4" i="392" s="1"/>
  <c r="M5" i="392" s="1"/>
  <c r="M6" i="392" s="1"/>
  <c r="M7" i="392" s="1"/>
  <c r="M8" i="392" s="1"/>
  <c r="M9" i="392" s="1"/>
  <c r="M10" i="392" s="1"/>
  <c r="M11" i="392" s="1"/>
  <c r="M12" i="392" s="1"/>
  <c r="M13" i="392" s="1"/>
  <c r="M14" i="392" s="1"/>
  <c r="M15" i="392" s="1"/>
  <c r="M16" i="392" s="1"/>
  <c r="M17" i="392" s="1"/>
  <c r="M18" i="392" s="1"/>
  <c r="M19" i="392" s="1"/>
  <c r="M20" i="392" s="1"/>
  <c r="M21" i="392" s="1"/>
  <c r="M22" i="392" s="1"/>
  <c r="M23" i="392" s="1"/>
  <c r="M24" i="392" s="1"/>
  <c r="M25" i="392" s="1"/>
  <c r="M26" i="392" s="1"/>
  <c r="M27" i="392" s="1"/>
  <c r="M28" i="392" s="1"/>
  <c r="M29" i="392" s="1"/>
  <c r="M30" i="392" s="1"/>
  <c r="M31" i="392" s="1"/>
  <c r="M32" i="392" s="1"/>
  <c r="M33" i="392" s="1"/>
  <c r="M34" i="392" s="1"/>
  <c r="M35" i="392" s="1"/>
  <c r="M36" i="392" s="1"/>
  <c r="M37" i="392" s="1"/>
  <c r="M38" i="392" s="1"/>
  <c r="M39" i="392" s="1"/>
  <c r="M40" i="392" s="1"/>
  <c r="M41" i="392" s="1"/>
  <c r="M42" i="392" s="1"/>
  <c r="M43" i="392" s="1"/>
  <c r="M44" i="392" s="1"/>
  <c r="M45" i="392" s="1"/>
  <c r="M46" i="392" s="1"/>
  <c r="M47" i="392" s="1"/>
  <c r="M48" i="392" s="1"/>
  <c r="M49" i="392" s="1"/>
  <c r="M50" i="392" s="1"/>
  <c r="M51" i="392" s="1"/>
  <c r="M52" i="392" s="1"/>
  <c r="M53" i="392" s="1"/>
  <c r="M54" i="392" s="1"/>
  <c r="M55" i="392" s="1"/>
  <c r="M56" i="392" s="1"/>
  <c r="M57" i="392" s="1"/>
  <c r="M58" i="392" s="1"/>
  <c r="M59" i="392" s="1"/>
  <c r="M60" i="392" s="1"/>
  <c r="M61" i="392" s="1"/>
  <c r="M62" i="392" s="1"/>
  <c r="M63" i="392" s="1"/>
  <c r="M64" i="392" s="1"/>
  <c r="M65" i="392" s="1"/>
  <c r="M66" i="392" s="1"/>
  <c r="M67" i="392" s="1"/>
  <c r="M68" i="392" s="1"/>
  <c r="M69" i="392" s="1"/>
  <c r="M70" i="392" s="1"/>
  <c r="M71" i="392" s="1"/>
  <c r="M72" i="392" s="1"/>
  <c r="M73" i="392" s="1"/>
  <c r="M74" i="392" s="1"/>
  <c r="M75" i="392" s="1"/>
  <c r="M76" i="392" s="1"/>
  <c r="M77" i="392" s="1"/>
  <c r="M78" i="392" s="1"/>
  <c r="M79" i="392" s="1"/>
  <c r="M80" i="392" s="1"/>
  <c r="M81" i="392" s="1"/>
  <c r="M82" i="392" s="1"/>
  <c r="M83" i="392" s="1"/>
  <c r="M84" i="392" s="1"/>
  <c r="M85" i="392" s="1"/>
  <c r="M86" i="392" s="1"/>
  <c r="M87" i="392" s="1"/>
  <c r="M88" i="392" s="1"/>
  <c r="M89" i="392" s="1"/>
  <c r="M90" i="392" s="1"/>
  <c r="M91" i="392" s="1"/>
  <c r="M92" i="392" s="1"/>
  <c r="M93" i="392" s="1"/>
  <c r="M94" i="392" s="1"/>
  <c r="M95" i="392" s="1"/>
  <c r="M96" i="392" s="1"/>
  <c r="M97" i="392" s="1"/>
  <c r="M98" i="392" s="1"/>
  <c r="M99" i="392" s="1"/>
  <c r="M100" i="392" s="1"/>
  <c r="M101" i="392" s="1"/>
  <c r="M102" i="392" s="1"/>
  <c r="M103" i="392" s="1"/>
  <c r="M104" i="392" s="1"/>
  <c r="M105" i="392" s="1"/>
  <c r="M106" i="392" s="1"/>
  <c r="M107" i="392" s="1"/>
  <c r="M108" i="392" s="1"/>
  <c r="M109" i="392" s="1"/>
  <c r="M110" i="392" s="1"/>
  <c r="M111" i="392" s="1"/>
  <c r="M112" i="392" s="1"/>
  <c r="M113" i="392" s="1"/>
  <c r="M114" i="392" s="1"/>
  <c r="M115" i="392" s="1"/>
  <c r="M116" i="392" s="1"/>
  <c r="M117" i="392" s="1"/>
  <c r="M118" i="392" s="1"/>
  <c r="M119" i="392" s="1"/>
  <c r="M120" i="392" s="1"/>
  <c r="M121" i="392" s="1"/>
  <c r="M122" i="392" s="1"/>
  <c r="M123" i="392" s="1"/>
  <c r="M124" i="392" s="1"/>
  <c r="M125" i="392" s="1"/>
  <c r="M3" i="393"/>
  <c r="M4" i="393" s="1"/>
  <c r="M5" i="393" s="1"/>
  <c r="M6" i="393" s="1"/>
  <c r="M7" i="393" s="1"/>
  <c r="M8" i="393" s="1"/>
  <c r="M9" i="393" s="1"/>
  <c r="M10" i="393" s="1"/>
  <c r="M11" i="393" s="1"/>
  <c r="M12" i="393" s="1"/>
  <c r="M13" i="393" s="1"/>
  <c r="M14" i="393" s="1"/>
  <c r="M15" i="393" s="1"/>
  <c r="M16" i="393" s="1"/>
  <c r="M17" i="393" s="1"/>
  <c r="M18" i="393" s="1"/>
  <c r="M19" i="393" s="1"/>
  <c r="M20" i="393" s="1"/>
  <c r="M21" i="393" s="1"/>
  <c r="M22" i="393" s="1"/>
  <c r="M23" i="393" s="1"/>
  <c r="M24" i="393" s="1"/>
  <c r="M25" i="393" s="1"/>
  <c r="M26" i="393" s="1"/>
  <c r="M27" i="393" s="1"/>
  <c r="M28" i="393" s="1"/>
  <c r="M29" i="393" s="1"/>
  <c r="M30" i="393" s="1"/>
  <c r="M31" i="393" s="1"/>
  <c r="M32" i="393" s="1"/>
  <c r="M33" i="393" s="1"/>
  <c r="M34" i="393" s="1"/>
  <c r="M35" i="393" s="1"/>
  <c r="M36" i="393" s="1"/>
  <c r="M37" i="393" s="1"/>
  <c r="M38" i="393" s="1"/>
  <c r="M39" i="393" s="1"/>
  <c r="M40" i="393" s="1"/>
  <c r="M41" i="393" s="1"/>
  <c r="M42" i="393" s="1"/>
  <c r="M43" i="393" s="1"/>
  <c r="M44" i="393" s="1"/>
  <c r="M45" i="393" s="1"/>
  <c r="M46" i="393" s="1"/>
  <c r="M47" i="393" s="1"/>
  <c r="M48" i="393" s="1"/>
  <c r="M49" i="393" s="1"/>
  <c r="M50" i="393" s="1"/>
  <c r="M51" i="393" s="1"/>
  <c r="M52" i="393" s="1"/>
  <c r="M53" i="393" s="1"/>
  <c r="M54" i="393" s="1"/>
  <c r="M55" i="393" s="1"/>
  <c r="M56" i="393" s="1"/>
  <c r="M57" i="393" s="1"/>
  <c r="M58" i="393" s="1"/>
  <c r="M59" i="393" s="1"/>
  <c r="M60" i="393" s="1"/>
  <c r="M61" i="393" s="1"/>
  <c r="M62" i="393" s="1"/>
  <c r="M63" i="393" s="1"/>
  <c r="M64" i="393" s="1"/>
  <c r="M65" i="393" s="1"/>
  <c r="M66" i="393" s="1"/>
  <c r="M67" i="393" s="1"/>
  <c r="M68" i="393" s="1"/>
  <c r="M69" i="393" s="1"/>
  <c r="M70" i="393" s="1"/>
  <c r="M71" i="393" s="1"/>
  <c r="M72" i="393" s="1"/>
  <c r="M73" i="393" s="1"/>
  <c r="M74" i="393" s="1"/>
  <c r="M75" i="393" s="1"/>
  <c r="M76" i="393" s="1"/>
  <c r="M77" i="393" s="1"/>
  <c r="M78" i="393" s="1"/>
  <c r="M79" i="393" s="1"/>
  <c r="M80" i="393" s="1"/>
  <c r="M81" i="393" s="1"/>
  <c r="M82" i="393" s="1"/>
  <c r="M83" i="393" s="1"/>
  <c r="M84" i="393" s="1"/>
  <c r="M85" i="393" s="1"/>
  <c r="M86" i="393" s="1"/>
  <c r="M87" i="393" s="1"/>
  <c r="M88" i="393" s="1"/>
  <c r="M89" i="393" s="1"/>
  <c r="M90" i="393" s="1"/>
  <c r="M91" i="393" s="1"/>
  <c r="M92" i="393" s="1"/>
  <c r="M93" i="393" s="1"/>
  <c r="M94" i="393" s="1"/>
  <c r="M95" i="393" s="1"/>
  <c r="M96" i="393" s="1"/>
  <c r="M97" i="393" s="1"/>
  <c r="M98" i="393" s="1"/>
  <c r="M99" i="393" s="1"/>
  <c r="M100" i="393" s="1"/>
  <c r="M101" i="393" s="1"/>
  <c r="M102" i="393" s="1"/>
  <c r="M103" i="393" s="1"/>
  <c r="M104" i="393" s="1"/>
  <c r="M105" i="393" s="1"/>
  <c r="M106" i="393" s="1"/>
  <c r="M107" i="393" s="1"/>
  <c r="M108" i="393" s="1"/>
  <c r="M109" i="393" s="1"/>
  <c r="M110" i="393" s="1"/>
  <c r="M111" i="393" s="1"/>
  <c r="M112" i="393" s="1"/>
  <c r="M113" i="393" s="1"/>
  <c r="M114" i="393" s="1"/>
  <c r="M115" i="393" s="1"/>
  <c r="M116" i="393" s="1"/>
  <c r="M117" i="393" s="1"/>
  <c r="M118" i="393" s="1"/>
  <c r="M119" i="393" s="1"/>
  <c r="M120" i="393" s="1"/>
  <c r="M121" i="393" s="1"/>
  <c r="M122" i="393" s="1"/>
  <c r="M123" i="393" s="1"/>
  <c r="M124" i="393" s="1"/>
  <c r="M125" i="393" s="1"/>
  <c r="B28" i="390"/>
  <c r="B27" i="390"/>
  <c r="B19" i="390"/>
  <c r="M3" i="395"/>
  <c r="M4" i="395" s="1"/>
  <c r="M5" i="395" s="1"/>
  <c r="M6" i="395" s="1"/>
  <c r="M7" i="395" s="1"/>
  <c r="M8" i="395" s="1"/>
  <c r="M9" i="395" s="1"/>
  <c r="M10" i="395" s="1"/>
  <c r="M11" i="395" s="1"/>
  <c r="M12" i="395" s="1"/>
  <c r="M13" i="395" s="1"/>
  <c r="M14" i="395" s="1"/>
  <c r="M15" i="395" s="1"/>
  <c r="M16" i="395" s="1"/>
  <c r="M17" i="395" s="1"/>
  <c r="M18" i="395" s="1"/>
  <c r="M19" i="395" s="1"/>
  <c r="M20" i="395" s="1"/>
  <c r="M21" i="395" s="1"/>
  <c r="M22" i="395" s="1"/>
  <c r="M23" i="395" s="1"/>
  <c r="M24" i="395" s="1"/>
  <c r="M25" i="395" s="1"/>
  <c r="M26" i="395" s="1"/>
  <c r="M27" i="395" s="1"/>
  <c r="M28" i="395" s="1"/>
  <c r="M29" i="395" s="1"/>
  <c r="M30" i="395" s="1"/>
  <c r="M31" i="395" s="1"/>
  <c r="M32" i="395" s="1"/>
  <c r="M33" i="395" s="1"/>
  <c r="M34" i="395" s="1"/>
  <c r="M35" i="395" s="1"/>
  <c r="M36" i="395" s="1"/>
  <c r="M37" i="395" s="1"/>
  <c r="M38" i="395" s="1"/>
  <c r="M39" i="395" s="1"/>
  <c r="M40" i="395" s="1"/>
  <c r="M41" i="395" s="1"/>
  <c r="M42" i="395" s="1"/>
  <c r="M43" i="395" s="1"/>
  <c r="M44" i="395" s="1"/>
  <c r="M45" i="395" s="1"/>
  <c r="M46" i="395" s="1"/>
  <c r="M47" i="395" s="1"/>
  <c r="M48" i="395" s="1"/>
  <c r="M49" i="395" s="1"/>
  <c r="M50" i="395" s="1"/>
  <c r="M51" i="395" s="1"/>
  <c r="M52" i="395" s="1"/>
  <c r="M53" i="395" s="1"/>
  <c r="M54" i="395" s="1"/>
  <c r="M55" i="395" s="1"/>
  <c r="M56" i="395" s="1"/>
  <c r="M57" i="395" s="1"/>
  <c r="M58" i="395" s="1"/>
  <c r="M59" i="395" s="1"/>
  <c r="M60" i="395" s="1"/>
  <c r="M61" i="395" s="1"/>
  <c r="M62" i="395" s="1"/>
  <c r="M63" i="395" s="1"/>
  <c r="M64" i="395" s="1"/>
  <c r="M65" i="395" s="1"/>
  <c r="M66" i="395" s="1"/>
  <c r="M67" i="395" s="1"/>
  <c r="M68" i="395" s="1"/>
  <c r="M69" i="395" s="1"/>
  <c r="M70" i="395" s="1"/>
  <c r="M71" i="395" s="1"/>
  <c r="M72" i="395" s="1"/>
  <c r="M73" i="395" s="1"/>
  <c r="M74" i="395" s="1"/>
  <c r="M75" i="395" s="1"/>
  <c r="M76" i="395" s="1"/>
  <c r="M77" i="395" s="1"/>
  <c r="M78" i="395" s="1"/>
  <c r="M79" i="395" s="1"/>
  <c r="M80" i="395" s="1"/>
  <c r="M81" i="395" s="1"/>
  <c r="M82" i="395" s="1"/>
  <c r="M83" i="395" s="1"/>
  <c r="M84" i="395" s="1"/>
  <c r="M85" i="395" s="1"/>
  <c r="M86" i="395" s="1"/>
  <c r="M87" i="395" s="1"/>
  <c r="M88" i="395" s="1"/>
  <c r="M89" i="395" s="1"/>
  <c r="M90" i="395" s="1"/>
  <c r="M91" i="395" s="1"/>
  <c r="M92" i="395" s="1"/>
  <c r="M93" i="395" s="1"/>
  <c r="M94" i="395" s="1"/>
  <c r="M95" i="395" s="1"/>
  <c r="M96" i="395" s="1"/>
  <c r="M97" i="395" s="1"/>
  <c r="M98" i="395" s="1"/>
  <c r="M99" i="395" s="1"/>
  <c r="M100" i="395" s="1"/>
  <c r="M101" i="395" s="1"/>
  <c r="M102" i="395" s="1"/>
  <c r="M103" i="395" s="1"/>
  <c r="M104" i="395" s="1"/>
  <c r="M105" i="395" s="1"/>
  <c r="M106" i="395" s="1"/>
  <c r="M107" i="395" s="1"/>
  <c r="M108" i="395" s="1"/>
  <c r="M109" i="395" s="1"/>
  <c r="M110" i="395" s="1"/>
  <c r="M111" i="395" s="1"/>
  <c r="M112" i="395" s="1"/>
  <c r="M113" i="395" s="1"/>
  <c r="M114" i="395" s="1"/>
  <c r="M115" i="395" s="1"/>
  <c r="M116" i="395" s="1"/>
  <c r="M117" i="395" s="1"/>
  <c r="M118" i="395" s="1"/>
  <c r="M119" i="395" s="1"/>
  <c r="M120" i="395" s="1"/>
  <c r="M121" i="395" s="1"/>
  <c r="M122" i="395" s="1"/>
  <c r="M123" i="395" s="1"/>
  <c r="M124" i="395" s="1"/>
  <c r="M125" i="395" s="1"/>
  <c r="G27" i="390"/>
  <c r="K28" i="390"/>
  <c r="K27" i="390"/>
  <c r="H28" i="390"/>
  <c r="H27" i="390"/>
  <c r="G28" i="390"/>
  <c r="E28" i="390"/>
  <c r="E27" i="390"/>
  <c r="J28" i="390"/>
  <c r="J27" i="390"/>
  <c r="I28" i="390"/>
  <c r="I27" i="390"/>
  <c r="D28" i="390"/>
  <c r="D27" i="390"/>
  <c r="L28" i="390"/>
  <c r="L27" i="390"/>
  <c r="F28" i="390"/>
  <c r="F27" i="390"/>
  <c r="C28" i="390"/>
  <c r="C27" i="390"/>
  <c r="L20" i="390"/>
  <c r="L19" i="390"/>
  <c r="I20" i="390"/>
  <c r="H20" i="390"/>
  <c r="C20" i="390"/>
  <c r="K20" i="390"/>
  <c r="K19" i="390"/>
  <c r="G20" i="390"/>
  <c r="G19" i="390"/>
  <c r="B20" i="390"/>
  <c r="J20" i="390"/>
  <c r="F20" i="390"/>
  <c r="E20" i="390"/>
  <c r="D20" i="390"/>
  <c r="B15" i="390"/>
  <c r="B22" i="390" s="1"/>
  <c r="B30" i="390" s="1"/>
  <c r="C15" i="390"/>
  <c r="C22" i="390" s="1"/>
  <c r="C30" i="390" s="1"/>
  <c r="D15" i="390"/>
  <c r="D22" i="390" s="1"/>
  <c r="D30" i="390" s="1"/>
  <c r="E15" i="390"/>
  <c r="E22" i="390" s="1"/>
  <c r="E30" i="390" s="1"/>
  <c r="F15" i="390"/>
  <c r="F22" i="390" s="1"/>
  <c r="F30" i="390" s="1"/>
  <c r="G15" i="390"/>
  <c r="G22" i="390" s="1"/>
  <c r="G30" i="390" s="1"/>
  <c r="H15" i="390"/>
  <c r="H22" i="390" s="1"/>
  <c r="H30" i="390" s="1"/>
  <c r="I15" i="390"/>
  <c r="I22" i="390" s="1"/>
  <c r="I30" i="390" s="1"/>
  <c r="J15" i="390"/>
  <c r="J22" i="390" s="1"/>
  <c r="J30" i="390" s="1"/>
  <c r="K15" i="390"/>
  <c r="K22" i="390" s="1"/>
  <c r="K30" i="390" s="1"/>
  <c r="L15" i="390"/>
  <c r="L22" i="390" s="1"/>
  <c r="L30" i="390" s="1"/>
  <c r="L13" i="390"/>
  <c r="K13" i="390"/>
  <c r="J13" i="390"/>
  <c r="G13" i="390"/>
  <c r="E13" i="390"/>
  <c r="D13" i="390"/>
  <c r="C13" i="390"/>
  <c r="B13" i="390"/>
  <c r="L12" i="390"/>
  <c r="K12" i="390"/>
  <c r="J12" i="390"/>
  <c r="I12" i="390"/>
  <c r="G12" i="390"/>
  <c r="E12" i="390"/>
  <c r="D12" i="390"/>
  <c r="B12" i="390"/>
  <c r="B9" i="390"/>
  <c r="C9" i="390"/>
  <c r="D9" i="390"/>
  <c r="E9" i="390"/>
  <c r="F9" i="390"/>
  <c r="G9" i="390"/>
  <c r="H9" i="390"/>
  <c r="I9" i="390"/>
  <c r="J9" i="390"/>
  <c r="K9" i="390"/>
  <c r="L9" i="390"/>
  <c r="H6" i="390"/>
  <c r="H7" i="390"/>
  <c r="B7" i="390"/>
  <c r="B6" i="390"/>
  <c r="K6" i="390"/>
  <c r="L6" i="390"/>
  <c r="K7" i="390"/>
  <c r="L7" i="390"/>
  <c r="J7" i="390"/>
  <c r="J6" i="390"/>
  <c r="D7" i="390"/>
  <c r="E7" i="390"/>
  <c r="F7" i="390"/>
  <c r="G7" i="390"/>
  <c r="D6" i="390"/>
  <c r="E6" i="390"/>
  <c r="F6" i="390"/>
  <c r="G6" i="390"/>
  <c r="C7" i="390"/>
  <c r="I6" i="390"/>
  <c r="D2" i="402"/>
  <c r="M3" i="402" s="1"/>
  <c r="D2" i="401"/>
  <c r="M3" i="401" s="1"/>
  <c r="B125" i="404"/>
  <c r="G125" i="404" s="1"/>
  <c r="B124" i="404"/>
  <c r="B123" i="404"/>
  <c r="G123" i="404" s="1"/>
  <c r="B122" i="404"/>
  <c r="B121" i="404"/>
  <c r="G121" i="404" s="1"/>
  <c r="B120" i="404"/>
  <c r="B119" i="404"/>
  <c r="G119" i="404" s="1"/>
  <c r="B118" i="404"/>
  <c r="B117" i="404"/>
  <c r="G117" i="404" s="1"/>
  <c r="B116" i="404"/>
  <c r="G116" i="404" s="1"/>
  <c r="F116" i="404" s="1"/>
  <c r="B115" i="404"/>
  <c r="G115" i="404" s="1"/>
  <c r="B114" i="404"/>
  <c r="G114" i="404" s="1"/>
  <c r="B113" i="404"/>
  <c r="B112" i="404"/>
  <c r="B111" i="404"/>
  <c r="G110" i="404"/>
  <c r="F110" i="404" s="1"/>
  <c r="B110" i="404"/>
  <c r="B109" i="404"/>
  <c r="G109" i="404" s="1"/>
  <c r="B108" i="404"/>
  <c r="G108" i="404" s="1"/>
  <c r="F108" i="404" s="1"/>
  <c r="B107" i="404"/>
  <c r="G107" i="404" s="1"/>
  <c r="B106" i="404"/>
  <c r="G106" i="404" s="1"/>
  <c r="B105" i="404"/>
  <c r="B104" i="404"/>
  <c r="B103" i="404"/>
  <c r="G102" i="404"/>
  <c r="B102" i="404"/>
  <c r="B101" i="404"/>
  <c r="G101" i="404" s="1"/>
  <c r="B100" i="404"/>
  <c r="G100" i="404" s="1"/>
  <c r="F100" i="404" s="1"/>
  <c r="B99" i="404"/>
  <c r="G99" i="404" s="1"/>
  <c r="B98" i="404"/>
  <c r="G98" i="404" s="1"/>
  <c r="F98" i="404" s="1"/>
  <c r="B97" i="404"/>
  <c r="B96" i="404"/>
  <c r="B95" i="404"/>
  <c r="G94" i="404"/>
  <c r="B94" i="404"/>
  <c r="B93" i="404"/>
  <c r="G93" i="404" s="1"/>
  <c r="B92" i="404"/>
  <c r="B91" i="404"/>
  <c r="G91" i="404" s="1"/>
  <c r="B90" i="404"/>
  <c r="B89" i="404"/>
  <c r="G89" i="404" s="1"/>
  <c r="B88" i="404"/>
  <c r="B87" i="404"/>
  <c r="G87" i="404" s="1"/>
  <c r="B86" i="404"/>
  <c r="B85" i="404"/>
  <c r="G85" i="404" s="1"/>
  <c r="B84" i="404"/>
  <c r="B83" i="404"/>
  <c r="G83" i="404" s="1"/>
  <c r="B82" i="404"/>
  <c r="G82" i="404" s="1"/>
  <c r="B81" i="404"/>
  <c r="B80" i="404"/>
  <c r="B79" i="404"/>
  <c r="B78" i="404"/>
  <c r="G78" i="404" s="1"/>
  <c r="B77" i="404"/>
  <c r="G77" i="404" s="1"/>
  <c r="B76" i="404"/>
  <c r="G76" i="404" s="1"/>
  <c r="F76" i="404" s="1"/>
  <c r="B75" i="404"/>
  <c r="G75" i="404" s="1"/>
  <c r="B74" i="404"/>
  <c r="G74" i="404" s="1"/>
  <c r="B73" i="404"/>
  <c r="B72" i="404"/>
  <c r="B71" i="404"/>
  <c r="B70" i="404"/>
  <c r="G70" i="404" s="1"/>
  <c r="F70" i="404" s="1"/>
  <c r="B69" i="404"/>
  <c r="G69" i="404" s="1"/>
  <c r="B68" i="404"/>
  <c r="G68" i="404" s="1"/>
  <c r="F68" i="404" s="1"/>
  <c r="B67" i="404"/>
  <c r="G67" i="404" s="1"/>
  <c r="B66" i="404"/>
  <c r="G66" i="404" s="1"/>
  <c r="B65" i="404"/>
  <c r="B64" i="404"/>
  <c r="B63" i="404"/>
  <c r="B62" i="404"/>
  <c r="G62" i="404" s="1"/>
  <c r="F62" i="404" s="1"/>
  <c r="B61" i="404"/>
  <c r="G61" i="404" s="1"/>
  <c r="B60" i="404"/>
  <c r="G60" i="404" s="1"/>
  <c r="F60" i="404" s="1"/>
  <c r="B59" i="404"/>
  <c r="G59" i="404" s="1"/>
  <c r="B58" i="404"/>
  <c r="G58" i="404" s="1"/>
  <c r="B57" i="404"/>
  <c r="B56" i="404"/>
  <c r="B55" i="404"/>
  <c r="B54" i="404"/>
  <c r="G54" i="404" s="1"/>
  <c r="B53" i="404"/>
  <c r="G53" i="404" s="1"/>
  <c r="B52" i="404"/>
  <c r="G52" i="404" s="1"/>
  <c r="F52" i="404" s="1"/>
  <c r="B51" i="404"/>
  <c r="G51" i="404" s="1"/>
  <c r="B50" i="404"/>
  <c r="G50" i="404" s="1"/>
  <c r="B49" i="404"/>
  <c r="B48" i="404"/>
  <c r="B47" i="404"/>
  <c r="B46" i="404"/>
  <c r="G46" i="404" s="1"/>
  <c r="B45" i="404"/>
  <c r="G45" i="404" s="1"/>
  <c r="B44" i="404"/>
  <c r="G44" i="404" s="1"/>
  <c r="F44" i="404" s="1"/>
  <c r="B43" i="404"/>
  <c r="G43" i="404" s="1"/>
  <c r="F43" i="404" s="1"/>
  <c r="B42" i="404"/>
  <c r="G42" i="404" s="1"/>
  <c r="B41" i="404"/>
  <c r="B40" i="404"/>
  <c r="B39" i="404"/>
  <c r="B38" i="404"/>
  <c r="B37" i="404"/>
  <c r="B36" i="404"/>
  <c r="B35" i="404"/>
  <c r="B34" i="404"/>
  <c r="B33" i="404"/>
  <c r="B32" i="404"/>
  <c r="B31" i="404"/>
  <c r="B30" i="404"/>
  <c r="B29" i="404"/>
  <c r="B28" i="404"/>
  <c r="B27" i="404"/>
  <c r="B26" i="404"/>
  <c r="B25" i="404"/>
  <c r="B24" i="404"/>
  <c r="B23" i="404"/>
  <c r="G23" i="404" s="1"/>
  <c r="F23" i="404" s="1"/>
  <c r="B22" i="404"/>
  <c r="G22" i="404" s="1"/>
  <c r="B21" i="404"/>
  <c r="G21" i="404" s="1"/>
  <c r="F21" i="404" s="1"/>
  <c r="B20" i="404"/>
  <c r="B19" i="404"/>
  <c r="G19" i="404" s="1"/>
  <c r="B18" i="404"/>
  <c r="B17" i="404"/>
  <c r="B16" i="404"/>
  <c r="B15" i="404"/>
  <c r="G15" i="404" s="1"/>
  <c r="F15" i="404" s="1"/>
  <c r="B14" i="404"/>
  <c r="G14" i="404" s="1"/>
  <c r="B13" i="404"/>
  <c r="G13" i="404" s="1"/>
  <c r="F13" i="404" s="1"/>
  <c r="G12" i="404"/>
  <c r="B12" i="404"/>
  <c r="B11" i="404"/>
  <c r="G11" i="404" s="1"/>
  <c r="B10" i="404"/>
  <c r="B9" i="404"/>
  <c r="B8" i="404"/>
  <c r="B7" i="404"/>
  <c r="G7" i="404" s="1"/>
  <c r="F7" i="404" s="1"/>
  <c r="B6" i="404"/>
  <c r="G6" i="404" s="1"/>
  <c r="B5" i="404"/>
  <c r="G5" i="404" s="1"/>
  <c r="F5" i="404" s="1"/>
  <c r="G4" i="404"/>
  <c r="B4" i="404"/>
  <c r="B3" i="404"/>
  <c r="G3" i="404" s="1"/>
  <c r="B2" i="404"/>
  <c r="C2" i="404" s="1"/>
  <c r="I40" i="390" l="1"/>
  <c r="I29" i="390" s="1"/>
  <c r="G40" i="390"/>
  <c r="G29" i="390" s="1"/>
  <c r="M4" i="402"/>
  <c r="M5" i="402" s="1"/>
  <c r="M6" i="402" s="1"/>
  <c r="M7" i="402" s="1"/>
  <c r="M8" i="402" s="1"/>
  <c r="M9" i="402" s="1"/>
  <c r="M10" i="402" s="1"/>
  <c r="M11" i="402" s="1"/>
  <c r="M12" i="402" s="1"/>
  <c r="M13" i="402" s="1"/>
  <c r="M14" i="402" s="1"/>
  <c r="M15" i="402" s="1"/>
  <c r="M16" i="402" s="1"/>
  <c r="M17" i="402" s="1"/>
  <c r="M18" i="402" s="1"/>
  <c r="M19" i="402" s="1"/>
  <c r="M20" i="402" s="1"/>
  <c r="M21" i="402" s="1"/>
  <c r="M22" i="402" s="1"/>
  <c r="M23" i="402" s="1"/>
  <c r="M24" i="402" s="1"/>
  <c r="M25" i="402" s="1"/>
  <c r="M26" i="402" s="1"/>
  <c r="M27" i="402" s="1"/>
  <c r="M28" i="402" s="1"/>
  <c r="M29" i="402" s="1"/>
  <c r="M30" i="402" s="1"/>
  <c r="M31" i="402" s="1"/>
  <c r="M32" i="402" s="1"/>
  <c r="M33" i="402" s="1"/>
  <c r="M34" i="402" s="1"/>
  <c r="M35" i="402" s="1"/>
  <c r="M36" i="402" s="1"/>
  <c r="M37" i="402" s="1"/>
  <c r="M38" i="402" s="1"/>
  <c r="M39" i="402" s="1"/>
  <c r="M40" i="402" s="1"/>
  <c r="M41" i="402" s="1"/>
  <c r="M42" i="402" s="1"/>
  <c r="M43" i="402" s="1"/>
  <c r="M44" i="402" s="1"/>
  <c r="M45" i="402" s="1"/>
  <c r="M46" i="402" s="1"/>
  <c r="M47" i="402" s="1"/>
  <c r="M48" i="402" s="1"/>
  <c r="M49" i="402" s="1"/>
  <c r="M50" i="402" s="1"/>
  <c r="M51" i="402" s="1"/>
  <c r="M52" i="402" s="1"/>
  <c r="M53" i="402" s="1"/>
  <c r="M54" i="402" s="1"/>
  <c r="M55" i="402" s="1"/>
  <c r="M56" i="402" s="1"/>
  <c r="M57" i="402" s="1"/>
  <c r="M58" i="402" s="1"/>
  <c r="M59" i="402" s="1"/>
  <c r="M60" i="402" s="1"/>
  <c r="M61" i="402" s="1"/>
  <c r="M62" i="402" s="1"/>
  <c r="M63" i="402" s="1"/>
  <c r="M64" i="402" s="1"/>
  <c r="M65" i="402" s="1"/>
  <c r="M66" i="402" s="1"/>
  <c r="M67" i="402" s="1"/>
  <c r="M68" i="402" s="1"/>
  <c r="M69" i="402" s="1"/>
  <c r="M70" i="402" s="1"/>
  <c r="M71" i="402" s="1"/>
  <c r="M72" i="402" s="1"/>
  <c r="M73" i="402" s="1"/>
  <c r="M74" i="402" s="1"/>
  <c r="M75" i="402" s="1"/>
  <c r="M76" i="402" s="1"/>
  <c r="M77" i="402" s="1"/>
  <c r="M78" i="402" s="1"/>
  <c r="M79" i="402" s="1"/>
  <c r="M80" i="402" s="1"/>
  <c r="M81" i="402" s="1"/>
  <c r="M82" i="402" s="1"/>
  <c r="M83" i="402" s="1"/>
  <c r="M84" i="402" s="1"/>
  <c r="M85" i="402" s="1"/>
  <c r="M86" i="402" s="1"/>
  <c r="M87" i="402" s="1"/>
  <c r="M88" i="402" s="1"/>
  <c r="M89" i="402" s="1"/>
  <c r="M90" i="402" s="1"/>
  <c r="M91" i="402" s="1"/>
  <c r="M92" i="402" s="1"/>
  <c r="M93" i="402" s="1"/>
  <c r="M94" i="402" s="1"/>
  <c r="M95" i="402" s="1"/>
  <c r="M96" i="402" s="1"/>
  <c r="M97" i="402" s="1"/>
  <c r="M98" i="402" s="1"/>
  <c r="M99" i="402" s="1"/>
  <c r="M100" i="402" s="1"/>
  <c r="M101" i="402" s="1"/>
  <c r="M102" i="402" s="1"/>
  <c r="M103" i="402" s="1"/>
  <c r="M104" i="402" s="1"/>
  <c r="M105" i="402" s="1"/>
  <c r="M106" i="402" s="1"/>
  <c r="M107" i="402" s="1"/>
  <c r="M108" i="402" s="1"/>
  <c r="M109" i="402" s="1"/>
  <c r="M110" i="402" s="1"/>
  <c r="M111" i="402" s="1"/>
  <c r="M112" i="402" s="1"/>
  <c r="M113" i="402" s="1"/>
  <c r="M114" i="402" s="1"/>
  <c r="M115" i="402" s="1"/>
  <c r="M116" i="402" s="1"/>
  <c r="M117" i="402" s="1"/>
  <c r="M118" i="402" s="1"/>
  <c r="M119" i="402" s="1"/>
  <c r="M120" i="402" s="1"/>
  <c r="M121" i="402" s="1"/>
  <c r="M122" i="402" s="1"/>
  <c r="M123" i="402" s="1"/>
  <c r="M124" i="402" s="1"/>
  <c r="M125" i="402" s="1"/>
  <c r="M4" i="403"/>
  <c r="M5" i="403" s="1"/>
  <c r="M6" i="403" s="1"/>
  <c r="M7" i="403" s="1"/>
  <c r="M8" i="403" s="1"/>
  <c r="M9" i="403" s="1"/>
  <c r="M10" i="403" s="1"/>
  <c r="M11" i="403" s="1"/>
  <c r="M12" i="403" s="1"/>
  <c r="M13" i="403" s="1"/>
  <c r="M14" i="403" s="1"/>
  <c r="M15" i="403" s="1"/>
  <c r="M16" i="403" s="1"/>
  <c r="M17" i="403" s="1"/>
  <c r="M18" i="403" s="1"/>
  <c r="M19" i="403" s="1"/>
  <c r="M20" i="403" s="1"/>
  <c r="M21" i="403" s="1"/>
  <c r="M22" i="403" s="1"/>
  <c r="M23" i="403" s="1"/>
  <c r="M24" i="403" s="1"/>
  <c r="M25" i="403" s="1"/>
  <c r="M26" i="403" s="1"/>
  <c r="M27" i="403" s="1"/>
  <c r="M28" i="403" s="1"/>
  <c r="M29" i="403" s="1"/>
  <c r="M30" i="403" s="1"/>
  <c r="M31" i="403" s="1"/>
  <c r="M32" i="403" s="1"/>
  <c r="M33" i="403" s="1"/>
  <c r="M34" i="403" s="1"/>
  <c r="M35" i="403" s="1"/>
  <c r="M36" i="403" s="1"/>
  <c r="M37" i="403" s="1"/>
  <c r="M38" i="403" s="1"/>
  <c r="M39" i="403" s="1"/>
  <c r="M40" i="403" s="1"/>
  <c r="M41" i="403" s="1"/>
  <c r="M42" i="403" s="1"/>
  <c r="M43" i="403" s="1"/>
  <c r="M44" i="403" s="1"/>
  <c r="M45" i="403" s="1"/>
  <c r="M46" i="403" s="1"/>
  <c r="M47" i="403" s="1"/>
  <c r="M48" i="403" s="1"/>
  <c r="M49" i="403" s="1"/>
  <c r="M50" i="403" s="1"/>
  <c r="M51" i="403" s="1"/>
  <c r="M52" i="403" s="1"/>
  <c r="M53" i="403" s="1"/>
  <c r="M54" i="403" s="1"/>
  <c r="M55" i="403" s="1"/>
  <c r="M56" i="403" s="1"/>
  <c r="M57" i="403" s="1"/>
  <c r="M58" i="403" s="1"/>
  <c r="M59" i="403" s="1"/>
  <c r="M60" i="403" s="1"/>
  <c r="M61" i="403" s="1"/>
  <c r="M62" i="403" s="1"/>
  <c r="M63" i="403" s="1"/>
  <c r="M64" i="403" s="1"/>
  <c r="M65" i="403" s="1"/>
  <c r="M66" i="403" s="1"/>
  <c r="M67" i="403" s="1"/>
  <c r="M68" i="403" s="1"/>
  <c r="M69" i="403" s="1"/>
  <c r="M70" i="403" s="1"/>
  <c r="M71" i="403" s="1"/>
  <c r="M72" i="403" s="1"/>
  <c r="M73" i="403" s="1"/>
  <c r="M74" i="403" s="1"/>
  <c r="M75" i="403" s="1"/>
  <c r="M76" i="403" s="1"/>
  <c r="M77" i="403" s="1"/>
  <c r="M78" i="403" s="1"/>
  <c r="M79" i="403" s="1"/>
  <c r="M80" i="403" s="1"/>
  <c r="M81" i="403" s="1"/>
  <c r="M82" i="403" s="1"/>
  <c r="M83" i="403" s="1"/>
  <c r="M84" i="403" s="1"/>
  <c r="M85" i="403" s="1"/>
  <c r="M86" i="403" s="1"/>
  <c r="M87" i="403" s="1"/>
  <c r="M88" i="403" s="1"/>
  <c r="M89" i="403" s="1"/>
  <c r="M90" i="403" s="1"/>
  <c r="M91" i="403" s="1"/>
  <c r="M92" i="403" s="1"/>
  <c r="M93" i="403" s="1"/>
  <c r="M94" i="403" s="1"/>
  <c r="M95" i="403" s="1"/>
  <c r="M96" i="403" s="1"/>
  <c r="M97" i="403" s="1"/>
  <c r="M98" i="403" s="1"/>
  <c r="M99" i="403" s="1"/>
  <c r="M100" i="403" s="1"/>
  <c r="M101" i="403" s="1"/>
  <c r="M102" i="403" s="1"/>
  <c r="M103" i="403" s="1"/>
  <c r="M104" i="403" s="1"/>
  <c r="M105" i="403" s="1"/>
  <c r="M106" i="403" s="1"/>
  <c r="M107" i="403" s="1"/>
  <c r="M108" i="403" s="1"/>
  <c r="M109" i="403" s="1"/>
  <c r="M110" i="403" s="1"/>
  <c r="M111" i="403" s="1"/>
  <c r="M112" i="403" s="1"/>
  <c r="M113" i="403" s="1"/>
  <c r="M114" i="403" s="1"/>
  <c r="M115" i="403" s="1"/>
  <c r="M116" i="403" s="1"/>
  <c r="M117" i="403" s="1"/>
  <c r="M118" i="403" s="1"/>
  <c r="M119" i="403" s="1"/>
  <c r="M120" i="403" s="1"/>
  <c r="M121" i="403" s="1"/>
  <c r="M122" i="403" s="1"/>
  <c r="M123" i="403" s="1"/>
  <c r="M124" i="403" s="1"/>
  <c r="M125" i="403" s="1"/>
  <c r="M4" i="401"/>
  <c r="M5" i="401" s="1"/>
  <c r="M6" i="401" s="1"/>
  <c r="M7" i="401" s="1"/>
  <c r="M8" i="401" s="1"/>
  <c r="M9" i="401" s="1"/>
  <c r="M10" i="401" s="1"/>
  <c r="M11" i="401" s="1"/>
  <c r="M12" i="401" s="1"/>
  <c r="M13" i="401" s="1"/>
  <c r="M14" i="401" s="1"/>
  <c r="M15" i="401" s="1"/>
  <c r="M16" i="401" s="1"/>
  <c r="M17" i="401" s="1"/>
  <c r="M18" i="401" s="1"/>
  <c r="M19" i="401" s="1"/>
  <c r="M20" i="401" s="1"/>
  <c r="M21" i="401" s="1"/>
  <c r="M22" i="401" s="1"/>
  <c r="M23" i="401" s="1"/>
  <c r="M24" i="401" s="1"/>
  <c r="M25" i="401" s="1"/>
  <c r="M26" i="401" s="1"/>
  <c r="M27" i="401" s="1"/>
  <c r="M28" i="401" s="1"/>
  <c r="M29" i="401" s="1"/>
  <c r="M30" i="401" s="1"/>
  <c r="M31" i="401" s="1"/>
  <c r="M32" i="401" s="1"/>
  <c r="M33" i="401" s="1"/>
  <c r="M34" i="401" s="1"/>
  <c r="M35" i="401" s="1"/>
  <c r="M36" i="401" s="1"/>
  <c r="M37" i="401" s="1"/>
  <c r="M38" i="401" s="1"/>
  <c r="M39" i="401" s="1"/>
  <c r="M40" i="401" s="1"/>
  <c r="M41" i="401" s="1"/>
  <c r="M42" i="401" s="1"/>
  <c r="M43" i="401" s="1"/>
  <c r="M44" i="401" s="1"/>
  <c r="M45" i="401" s="1"/>
  <c r="M46" i="401" s="1"/>
  <c r="M47" i="401" s="1"/>
  <c r="M48" i="401" s="1"/>
  <c r="M49" i="401" s="1"/>
  <c r="M50" i="401" s="1"/>
  <c r="M51" i="401" s="1"/>
  <c r="M52" i="401" s="1"/>
  <c r="M53" i="401" s="1"/>
  <c r="M54" i="401" s="1"/>
  <c r="M55" i="401" s="1"/>
  <c r="M56" i="401" s="1"/>
  <c r="M57" i="401" s="1"/>
  <c r="M58" i="401" s="1"/>
  <c r="M59" i="401" s="1"/>
  <c r="M60" i="401" s="1"/>
  <c r="M61" i="401" s="1"/>
  <c r="M62" i="401" s="1"/>
  <c r="M63" i="401" s="1"/>
  <c r="M64" i="401" s="1"/>
  <c r="M65" i="401" s="1"/>
  <c r="M66" i="401" s="1"/>
  <c r="M67" i="401" s="1"/>
  <c r="M68" i="401" s="1"/>
  <c r="M69" i="401" s="1"/>
  <c r="M70" i="401" s="1"/>
  <c r="M71" i="401" s="1"/>
  <c r="M72" i="401" s="1"/>
  <c r="M73" i="401" s="1"/>
  <c r="M74" i="401" s="1"/>
  <c r="M75" i="401" s="1"/>
  <c r="M76" i="401" s="1"/>
  <c r="M77" i="401" s="1"/>
  <c r="M78" i="401" s="1"/>
  <c r="M79" i="401" s="1"/>
  <c r="M80" i="401" s="1"/>
  <c r="M81" i="401" s="1"/>
  <c r="M82" i="401" s="1"/>
  <c r="M83" i="401" s="1"/>
  <c r="M84" i="401" s="1"/>
  <c r="M85" i="401" s="1"/>
  <c r="M86" i="401" s="1"/>
  <c r="M87" i="401" s="1"/>
  <c r="M88" i="401" s="1"/>
  <c r="M89" i="401" s="1"/>
  <c r="M90" i="401" s="1"/>
  <c r="M91" i="401" s="1"/>
  <c r="M92" i="401" s="1"/>
  <c r="M93" i="401" s="1"/>
  <c r="M94" i="401" s="1"/>
  <c r="M95" i="401" s="1"/>
  <c r="M96" i="401" s="1"/>
  <c r="M97" i="401" s="1"/>
  <c r="M98" i="401" s="1"/>
  <c r="M99" i="401" s="1"/>
  <c r="M100" i="401" s="1"/>
  <c r="M101" i="401" s="1"/>
  <c r="M102" i="401" s="1"/>
  <c r="M103" i="401" s="1"/>
  <c r="M104" i="401" s="1"/>
  <c r="M105" i="401" s="1"/>
  <c r="M106" i="401" s="1"/>
  <c r="M107" i="401" s="1"/>
  <c r="M108" i="401" s="1"/>
  <c r="M109" i="401" s="1"/>
  <c r="M110" i="401" s="1"/>
  <c r="M111" i="401" s="1"/>
  <c r="M112" i="401" s="1"/>
  <c r="M113" i="401" s="1"/>
  <c r="M114" i="401" s="1"/>
  <c r="M115" i="401" s="1"/>
  <c r="M116" i="401" s="1"/>
  <c r="M117" i="401" s="1"/>
  <c r="M118" i="401" s="1"/>
  <c r="M119" i="401" s="1"/>
  <c r="M120" i="401" s="1"/>
  <c r="M121" i="401" s="1"/>
  <c r="M122" i="401" s="1"/>
  <c r="M123" i="401" s="1"/>
  <c r="M124" i="401" s="1"/>
  <c r="M125" i="401" s="1"/>
  <c r="H40" i="390"/>
  <c r="H29" i="390" s="1"/>
  <c r="F40" i="390"/>
  <c r="F29" i="390" s="1"/>
  <c r="E40" i="390"/>
  <c r="E29" i="390" s="1"/>
  <c r="D40" i="390"/>
  <c r="D29" i="390" s="1"/>
  <c r="C40" i="390"/>
  <c r="C29" i="390" s="1"/>
  <c r="B40" i="390"/>
  <c r="B29" i="390" s="1"/>
  <c r="G104" i="404"/>
  <c r="F104" i="404" s="1"/>
  <c r="F11" i="404"/>
  <c r="F14" i="404"/>
  <c r="F19" i="404"/>
  <c r="G20" i="404"/>
  <c r="F20" i="404" s="1"/>
  <c r="F22" i="404"/>
  <c r="G63" i="404"/>
  <c r="F63" i="404" s="1"/>
  <c r="G72" i="404"/>
  <c r="F72" i="404" s="1"/>
  <c r="G55" i="404"/>
  <c r="F55" i="404" s="1"/>
  <c r="G64" i="404"/>
  <c r="F64" i="404" s="1"/>
  <c r="F3" i="404"/>
  <c r="F6" i="404"/>
  <c r="G2" i="404"/>
  <c r="F2" i="404" s="1"/>
  <c r="F4" i="404"/>
  <c r="G10" i="404"/>
  <c r="F10" i="404" s="1"/>
  <c r="F12" i="404"/>
  <c r="G18" i="404"/>
  <c r="F18" i="404" s="1"/>
  <c r="G48" i="404"/>
  <c r="F48" i="404" s="1"/>
  <c r="G71" i="404"/>
  <c r="F71" i="404" s="1"/>
  <c r="G80" i="404"/>
  <c r="F80" i="404" s="1"/>
  <c r="G8" i="404"/>
  <c r="F8" i="404" s="1"/>
  <c r="G9" i="404"/>
  <c r="F9" i="404" s="1"/>
  <c r="G16" i="404"/>
  <c r="F16" i="404" s="1"/>
  <c r="G17" i="404"/>
  <c r="F17" i="404" s="1"/>
  <c r="G24" i="404"/>
  <c r="F24" i="404" s="1"/>
  <c r="G26" i="404"/>
  <c r="F26" i="404" s="1"/>
  <c r="G28" i="404"/>
  <c r="F28" i="404" s="1"/>
  <c r="G30" i="404"/>
  <c r="F30" i="404" s="1"/>
  <c r="G32" i="404"/>
  <c r="F32" i="404" s="1"/>
  <c r="G34" i="404"/>
  <c r="F34" i="404" s="1"/>
  <c r="G36" i="404"/>
  <c r="F36" i="404" s="1"/>
  <c r="G38" i="404"/>
  <c r="F38" i="404" s="1"/>
  <c r="G40" i="404"/>
  <c r="F40" i="404" s="1"/>
  <c r="G47" i="404"/>
  <c r="F47" i="404" s="1"/>
  <c r="G56" i="404"/>
  <c r="F56" i="404" s="1"/>
  <c r="G79" i="404"/>
  <c r="F79" i="404" s="1"/>
  <c r="G95" i="404"/>
  <c r="F95" i="404" s="1"/>
  <c r="G27" i="404"/>
  <c r="F27" i="404" s="1"/>
  <c r="G33" i="404"/>
  <c r="F33" i="404" s="1"/>
  <c r="G41" i="404"/>
  <c r="F41" i="404" s="1"/>
  <c r="F45" i="404"/>
  <c r="F50" i="404"/>
  <c r="F53" i="404"/>
  <c r="F58" i="404"/>
  <c r="F61" i="404"/>
  <c r="F66" i="404"/>
  <c r="F69" i="404"/>
  <c r="F74" i="404"/>
  <c r="F77" i="404"/>
  <c r="F82" i="404"/>
  <c r="G103" i="404"/>
  <c r="F103" i="404" s="1"/>
  <c r="G112" i="404"/>
  <c r="F112" i="404" s="1"/>
  <c r="G25" i="404"/>
  <c r="F25" i="404" s="1"/>
  <c r="G29" i="404"/>
  <c r="F29" i="404" s="1"/>
  <c r="G31" i="404"/>
  <c r="F31" i="404" s="1"/>
  <c r="G35" i="404"/>
  <c r="F35" i="404" s="1"/>
  <c r="G37" i="404"/>
  <c r="F37" i="404" s="1"/>
  <c r="G39" i="404"/>
  <c r="F39" i="404" s="1"/>
  <c r="F42" i="404"/>
  <c r="G49" i="404"/>
  <c r="F51" i="404"/>
  <c r="G57" i="404"/>
  <c r="F59" i="404"/>
  <c r="G65" i="404"/>
  <c r="F65" i="404" s="1"/>
  <c r="F67" i="404"/>
  <c r="G73" i="404"/>
  <c r="F73" i="404" s="1"/>
  <c r="F75" i="404"/>
  <c r="G81" i="404"/>
  <c r="F81" i="404" s="1"/>
  <c r="F83" i="404"/>
  <c r="G111" i="404"/>
  <c r="F111" i="404" s="1"/>
  <c r="F46" i="404"/>
  <c r="F49" i="404"/>
  <c r="F54" i="404"/>
  <c r="F57" i="404"/>
  <c r="F78" i="404"/>
  <c r="G96" i="404"/>
  <c r="F96" i="404" s="1"/>
  <c r="G84" i="404"/>
  <c r="F84" i="404" s="1"/>
  <c r="G86" i="404"/>
  <c r="F86" i="404" s="1"/>
  <c r="G88" i="404"/>
  <c r="F88" i="404" s="1"/>
  <c r="G90" i="404"/>
  <c r="F90" i="404" s="1"/>
  <c r="G92" i="404"/>
  <c r="F92" i="404" s="1"/>
  <c r="F93" i="404"/>
  <c r="F101" i="404"/>
  <c r="F106" i="404"/>
  <c r="F109" i="404"/>
  <c r="F114" i="404"/>
  <c r="F117" i="404"/>
  <c r="F85" i="404"/>
  <c r="F87" i="404"/>
  <c r="F89" i="404"/>
  <c r="F91" i="404"/>
  <c r="G97" i="404"/>
  <c r="F97" i="404" s="1"/>
  <c r="F99" i="404"/>
  <c r="G105" i="404"/>
  <c r="F105" i="404" s="1"/>
  <c r="F107" i="404"/>
  <c r="G113" i="404"/>
  <c r="F115" i="404"/>
  <c r="F94" i="404"/>
  <c r="F102" i="404"/>
  <c r="F113" i="404"/>
  <c r="G118" i="404"/>
  <c r="F118" i="404" s="1"/>
  <c r="G120" i="404"/>
  <c r="F120" i="404" s="1"/>
  <c r="G122" i="404"/>
  <c r="F122" i="404" s="1"/>
  <c r="G124" i="404"/>
  <c r="F124" i="404" s="1"/>
  <c r="B127" i="404"/>
  <c r="F119" i="404"/>
  <c r="F121" i="404"/>
  <c r="F123" i="404"/>
  <c r="F125" i="404"/>
  <c r="L40" i="390" l="1"/>
  <c r="L29" i="390" s="1"/>
  <c r="K40" i="390"/>
  <c r="K29" i="390" s="1"/>
  <c r="J40" i="390"/>
  <c r="J29" i="390" s="1"/>
  <c r="H2" i="404"/>
  <c r="I2" i="404" s="1"/>
  <c r="J2" i="404" s="1"/>
  <c r="H3" i="404" l="1"/>
  <c r="I3" i="404" s="1"/>
  <c r="K2" i="404"/>
  <c r="L2" i="404" s="1"/>
  <c r="C3" i="404"/>
  <c r="J3" i="404" l="1"/>
  <c r="H4" i="404" s="1"/>
  <c r="I4" i="404" s="1"/>
  <c r="K3" i="404" l="1"/>
  <c r="L3" i="404" s="1"/>
  <c r="C4" i="404"/>
  <c r="J4" i="404" s="1"/>
  <c r="H5" i="404" l="1"/>
  <c r="I5" i="404" s="1"/>
  <c r="K4" i="404"/>
  <c r="L4" i="404" s="1"/>
  <c r="C5" i="404"/>
  <c r="J5" i="404" l="1"/>
  <c r="H6" i="404" s="1"/>
  <c r="I6" i="404" s="1"/>
  <c r="C6" i="404" l="1"/>
  <c r="J6" i="404" s="1"/>
  <c r="H7" i="404" s="1"/>
  <c r="I7" i="404" s="1"/>
  <c r="K5" i="404"/>
  <c r="L5" i="404"/>
  <c r="K6" i="404" l="1"/>
  <c r="L6" i="404" s="1"/>
  <c r="C7" i="404"/>
  <c r="J7" i="404" s="1"/>
  <c r="H8" i="404" s="1"/>
  <c r="K7" i="404" l="1"/>
  <c r="C8" i="404"/>
  <c r="I8" i="404"/>
  <c r="G125" i="403"/>
  <c r="F125" i="403" s="1"/>
  <c r="B125" i="403"/>
  <c r="B127" i="403" s="1"/>
  <c r="B124" i="403"/>
  <c r="G124" i="403" s="1"/>
  <c r="F124" i="403" s="1"/>
  <c r="G123" i="403"/>
  <c r="F123" i="403" s="1"/>
  <c r="B123" i="403"/>
  <c r="B122" i="403"/>
  <c r="G122" i="403" s="1"/>
  <c r="F122" i="403" s="1"/>
  <c r="G121" i="403"/>
  <c r="F121" i="403" s="1"/>
  <c r="B121" i="403"/>
  <c r="B120" i="403"/>
  <c r="G120" i="403" s="1"/>
  <c r="F120" i="403" s="1"/>
  <c r="G119" i="403"/>
  <c r="F119" i="403" s="1"/>
  <c r="B119" i="403"/>
  <c r="B118" i="403"/>
  <c r="G118" i="403" s="1"/>
  <c r="F118" i="403" s="1"/>
  <c r="B117" i="403"/>
  <c r="G117" i="403" s="1"/>
  <c r="F117" i="403" s="1"/>
  <c r="B116" i="403"/>
  <c r="G116" i="403" s="1"/>
  <c r="F116" i="403" s="1"/>
  <c r="B115" i="403"/>
  <c r="G115" i="403" s="1"/>
  <c r="F115" i="403" s="1"/>
  <c r="B114" i="403"/>
  <c r="G114" i="403" s="1"/>
  <c r="F114" i="403" s="1"/>
  <c r="B113" i="403"/>
  <c r="G113" i="403" s="1"/>
  <c r="F113" i="403" s="1"/>
  <c r="B112" i="403"/>
  <c r="G112" i="403" s="1"/>
  <c r="F112" i="403" s="1"/>
  <c r="B111" i="403"/>
  <c r="G111" i="403" s="1"/>
  <c r="F111" i="403" s="1"/>
  <c r="B110" i="403"/>
  <c r="G110" i="403" s="1"/>
  <c r="F110" i="403" s="1"/>
  <c r="B109" i="403"/>
  <c r="G109" i="403" s="1"/>
  <c r="F109" i="403" s="1"/>
  <c r="B108" i="403"/>
  <c r="G108" i="403" s="1"/>
  <c r="F108" i="403" s="1"/>
  <c r="B107" i="403"/>
  <c r="G107" i="403" s="1"/>
  <c r="F107" i="403" s="1"/>
  <c r="B106" i="403"/>
  <c r="G106" i="403" s="1"/>
  <c r="F106" i="403" s="1"/>
  <c r="B105" i="403"/>
  <c r="G105" i="403" s="1"/>
  <c r="F105" i="403" s="1"/>
  <c r="B104" i="403"/>
  <c r="G104" i="403" s="1"/>
  <c r="F104" i="403" s="1"/>
  <c r="B103" i="403"/>
  <c r="G103" i="403" s="1"/>
  <c r="F103" i="403" s="1"/>
  <c r="B102" i="403"/>
  <c r="G102" i="403" s="1"/>
  <c r="F102" i="403" s="1"/>
  <c r="B101" i="403"/>
  <c r="G101" i="403" s="1"/>
  <c r="F101" i="403" s="1"/>
  <c r="B100" i="403"/>
  <c r="G100" i="403" s="1"/>
  <c r="F100" i="403" s="1"/>
  <c r="B99" i="403"/>
  <c r="G99" i="403" s="1"/>
  <c r="F99" i="403" s="1"/>
  <c r="B98" i="403"/>
  <c r="G98" i="403" s="1"/>
  <c r="F98" i="403" s="1"/>
  <c r="B97" i="403"/>
  <c r="G97" i="403" s="1"/>
  <c r="F97" i="403" s="1"/>
  <c r="B96" i="403"/>
  <c r="G96" i="403" s="1"/>
  <c r="F96" i="403" s="1"/>
  <c r="B95" i="403"/>
  <c r="G95" i="403" s="1"/>
  <c r="F95" i="403" s="1"/>
  <c r="B94" i="403"/>
  <c r="G94" i="403" s="1"/>
  <c r="F94" i="403" s="1"/>
  <c r="B93" i="403"/>
  <c r="G93" i="403" s="1"/>
  <c r="F93" i="403" s="1"/>
  <c r="B92" i="403"/>
  <c r="G92" i="403" s="1"/>
  <c r="F92" i="403" s="1"/>
  <c r="B91" i="403"/>
  <c r="G91" i="403" s="1"/>
  <c r="F91" i="403" s="1"/>
  <c r="B90" i="403"/>
  <c r="G90" i="403" s="1"/>
  <c r="F90" i="403" s="1"/>
  <c r="B89" i="403"/>
  <c r="G89" i="403" s="1"/>
  <c r="F89" i="403" s="1"/>
  <c r="B88" i="403"/>
  <c r="G88" i="403" s="1"/>
  <c r="F88" i="403" s="1"/>
  <c r="B87" i="403"/>
  <c r="G87" i="403" s="1"/>
  <c r="F87" i="403" s="1"/>
  <c r="B86" i="403"/>
  <c r="G86" i="403" s="1"/>
  <c r="F86" i="403" s="1"/>
  <c r="B85" i="403"/>
  <c r="G85" i="403" s="1"/>
  <c r="F85" i="403" s="1"/>
  <c r="B84" i="403"/>
  <c r="G84" i="403" s="1"/>
  <c r="F84" i="403" s="1"/>
  <c r="B83" i="403"/>
  <c r="G83" i="403" s="1"/>
  <c r="F83" i="403" s="1"/>
  <c r="B82" i="403"/>
  <c r="G82" i="403" s="1"/>
  <c r="F82" i="403" s="1"/>
  <c r="B81" i="403"/>
  <c r="G81" i="403" s="1"/>
  <c r="F81" i="403" s="1"/>
  <c r="B80" i="403"/>
  <c r="G80" i="403" s="1"/>
  <c r="F80" i="403" s="1"/>
  <c r="B79" i="403"/>
  <c r="G79" i="403" s="1"/>
  <c r="F79" i="403" s="1"/>
  <c r="B78" i="403"/>
  <c r="G78" i="403" s="1"/>
  <c r="F78" i="403" s="1"/>
  <c r="B77" i="403"/>
  <c r="G77" i="403" s="1"/>
  <c r="F77" i="403" s="1"/>
  <c r="B76" i="403"/>
  <c r="G76" i="403" s="1"/>
  <c r="F76" i="403" s="1"/>
  <c r="B75" i="403"/>
  <c r="G75" i="403" s="1"/>
  <c r="F75" i="403" s="1"/>
  <c r="B74" i="403"/>
  <c r="G74" i="403" s="1"/>
  <c r="F74" i="403" s="1"/>
  <c r="B73" i="403"/>
  <c r="G73" i="403" s="1"/>
  <c r="F73" i="403" s="1"/>
  <c r="B72" i="403"/>
  <c r="G72" i="403" s="1"/>
  <c r="F72" i="403" s="1"/>
  <c r="B71" i="403"/>
  <c r="G71" i="403" s="1"/>
  <c r="F71" i="403" s="1"/>
  <c r="B70" i="403"/>
  <c r="G70" i="403" s="1"/>
  <c r="F70" i="403" s="1"/>
  <c r="B69" i="403"/>
  <c r="G69" i="403" s="1"/>
  <c r="F69" i="403" s="1"/>
  <c r="B68" i="403"/>
  <c r="B67" i="403"/>
  <c r="G67" i="403" s="1"/>
  <c r="B66" i="403"/>
  <c r="G66" i="403" s="1"/>
  <c r="B65" i="403"/>
  <c r="G65" i="403" s="1"/>
  <c r="B64" i="403"/>
  <c r="B63" i="403"/>
  <c r="B62" i="403"/>
  <c r="G62" i="403" s="1"/>
  <c r="B61" i="403"/>
  <c r="G61" i="403" s="1"/>
  <c r="F61" i="403" s="1"/>
  <c r="B60" i="403"/>
  <c r="G60" i="403" s="1"/>
  <c r="B59" i="403"/>
  <c r="B58" i="403"/>
  <c r="B57" i="403"/>
  <c r="G57" i="403" s="1"/>
  <c r="B56" i="403"/>
  <c r="G56" i="403" s="1"/>
  <c r="B55" i="403"/>
  <c r="G55" i="403" s="1"/>
  <c r="B54" i="403"/>
  <c r="B53" i="403"/>
  <c r="G53" i="403" s="1"/>
  <c r="F53" i="403" s="1"/>
  <c r="B52" i="403"/>
  <c r="G52" i="403" s="1"/>
  <c r="B51" i="403"/>
  <c r="B50" i="403"/>
  <c r="B49" i="403"/>
  <c r="B48" i="403"/>
  <c r="G48" i="403" s="1"/>
  <c r="F48" i="403" s="1"/>
  <c r="B47" i="403"/>
  <c r="G47" i="403" s="1"/>
  <c r="F47" i="403" s="1"/>
  <c r="B46" i="403"/>
  <c r="G46" i="403" s="1"/>
  <c r="F46" i="403" s="1"/>
  <c r="B45" i="403"/>
  <c r="G45" i="403" s="1"/>
  <c r="F45" i="403" s="1"/>
  <c r="B44" i="403"/>
  <c r="G44" i="403" s="1"/>
  <c r="F44" i="403" s="1"/>
  <c r="B43" i="403"/>
  <c r="G43" i="403" s="1"/>
  <c r="F43" i="403" s="1"/>
  <c r="B42" i="403"/>
  <c r="G42" i="403" s="1"/>
  <c r="F42" i="403" s="1"/>
  <c r="B41" i="403"/>
  <c r="G41" i="403" s="1"/>
  <c r="F41" i="403" s="1"/>
  <c r="B40" i="403"/>
  <c r="G40" i="403" s="1"/>
  <c r="F40" i="403" s="1"/>
  <c r="B39" i="403"/>
  <c r="G39" i="403" s="1"/>
  <c r="F39" i="403" s="1"/>
  <c r="B38" i="403"/>
  <c r="G38" i="403" s="1"/>
  <c r="F38" i="403" s="1"/>
  <c r="B37" i="403"/>
  <c r="G37" i="403" s="1"/>
  <c r="F37" i="403" s="1"/>
  <c r="B36" i="403"/>
  <c r="G36" i="403" s="1"/>
  <c r="F36" i="403" s="1"/>
  <c r="B35" i="403"/>
  <c r="G35" i="403" s="1"/>
  <c r="F35" i="403" s="1"/>
  <c r="B34" i="403"/>
  <c r="G34" i="403" s="1"/>
  <c r="F34" i="403" s="1"/>
  <c r="B33" i="403"/>
  <c r="G33" i="403" s="1"/>
  <c r="F33" i="403" s="1"/>
  <c r="B32" i="403"/>
  <c r="G32" i="403" s="1"/>
  <c r="F32" i="403" s="1"/>
  <c r="B31" i="403"/>
  <c r="G31" i="403" s="1"/>
  <c r="F31" i="403" s="1"/>
  <c r="B30" i="403"/>
  <c r="G30" i="403" s="1"/>
  <c r="F30" i="403" s="1"/>
  <c r="B29" i="403"/>
  <c r="G29" i="403" s="1"/>
  <c r="F29" i="403" s="1"/>
  <c r="B28" i="403"/>
  <c r="G28" i="403" s="1"/>
  <c r="F28" i="403" s="1"/>
  <c r="B27" i="403"/>
  <c r="G27" i="403" s="1"/>
  <c r="F27" i="403" s="1"/>
  <c r="B26" i="403"/>
  <c r="G26" i="403" s="1"/>
  <c r="F26" i="403" s="1"/>
  <c r="B25" i="403"/>
  <c r="G25" i="403" s="1"/>
  <c r="F25" i="403" s="1"/>
  <c r="B24" i="403"/>
  <c r="G24" i="403" s="1"/>
  <c r="F24" i="403" s="1"/>
  <c r="B23" i="403"/>
  <c r="G23" i="403" s="1"/>
  <c r="F23" i="403" s="1"/>
  <c r="B22" i="403"/>
  <c r="G22" i="403" s="1"/>
  <c r="F22" i="403" s="1"/>
  <c r="B21" i="403"/>
  <c r="G21" i="403" s="1"/>
  <c r="F21" i="403" s="1"/>
  <c r="B20" i="403"/>
  <c r="G20" i="403" s="1"/>
  <c r="F20" i="403" s="1"/>
  <c r="B19" i="403"/>
  <c r="G19" i="403" s="1"/>
  <c r="F19" i="403" s="1"/>
  <c r="B18" i="403"/>
  <c r="G18" i="403" s="1"/>
  <c r="F18" i="403" s="1"/>
  <c r="B17" i="403"/>
  <c r="G17" i="403" s="1"/>
  <c r="F17" i="403" s="1"/>
  <c r="B16" i="403"/>
  <c r="G16" i="403" s="1"/>
  <c r="F16" i="403" s="1"/>
  <c r="B15" i="403"/>
  <c r="G15" i="403" s="1"/>
  <c r="F15" i="403" s="1"/>
  <c r="B14" i="403"/>
  <c r="G14" i="403" s="1"/>
  <c r="F14" i="403" s="1"/>
  <c r="B13" i="403"/>
  <c r="G13" i="403" s="1"/>
  <c r="F13" i="403" s="1"/>
  <c r="B12" i="403"/>
  <c r="G12" i="403" s="1"/>
  <c r="F12" i="403" s="1"/>
  <c r="B11" i="403"/>
  <c r="G11" i="403" s="1"/>
  <c r="F11" i="403" s="1"/>
  <c r="B10" i="403"/>
  <c r="G10" i="403" s="1"/>
  <c r="F10" i="403" s="1"/>
  <c r="B9" i="403"/>
  <c r="G9" i="403" s="1"/>
  <c r="F9" i="403" s="1"/>
  <c r="B8" i="403"/>
  <c r="G8" i="403" s="1"/>
  <c r="F8" i="403" s="1"/>
  <c r="B7" i="403"/>
  <c r="G7" i="403" s="1"/>
  <c r="F7" i="403" s="1"/>
  <c r="B6" i="403"/>
  <c r="G6" i="403" s="1"/>
  <c r="F6" i="403" s="1"/>
  <c r="B5" i="403"/>
  <c r="G5" i="403" s="1"/>
  <c r="F5" i="403" s="1"/>
  <c r="B4" i="403"/>
  <c r="G4" i="403" s="1"/>
  <c r="F4" i="403" s="1"/>
  <c r="B3" i="403"/>
  <c r="G3" i="403" s="1"/>
  <c r="F3" i="403" s="1"/>
  <c r="B2" i="403"/>
  <c r="G2" i="403" s="1"/>
  <c r="F2" i="403" s="1"/>
  <c r="B125" i="402"/>
  <c r="G125" i="402" s="1"/>
  <c r="B124" i="402"/>
  <c r="B123" i="402"/>
  <c r="B122" i="402"/>
  <c r="G122" i="402" s="1"/>
  <c r="F122" i="402" s="1"/>
  <c r="B121" i="402"/>
  <c r="G121" i="402" s="1"/>
  <c r="B120" i="402"/>
  <c r="G120" i="402" s="1"/>
  <c r="F120" i="402" s="1"/>
  <c r="B119" i="402"/>
  <c r="B118" i="402"/>
  <c r="G118" i="402" s="1"/>
  <c r="B117" i="402"/>
  <c r="B116" i="402"/>
  <c r="B115" i="402"/>
  <c r="B114" i="402"/>
  <c r="G114" i="402" s="1"/>
  <c r="F114" i="402" s="1"/>
  <c r="B113" i="402"/>
  <c r="G113" i="402" s="1"/>
  <c r="B112" i="402"/>
  <c r="G112" i="402" s="1"/>
  <c r="F112" i="402" s="1"/>
  <c r="B111" i="402"/>
  <c r="G111" i="402" s="1"/>
  <c r="B110" i="402"/>
  <c r="G110" i="402" s="1"/>
  <c r="B109" i="402"/>
  <c r="B108" i="402"/>
  <c r="B107" i="402"/>
  <c r="G107" i="402" s="1"/>
  <c r="B106" i="402"/>
  <c r="G106" i="402" s="1"/>
  <c r="F106" i="402" s="1"/>
  <c r="B105" i="402"/>
  <c r="G105" i="402" s="1"/>
  <c r="B104" i="402"/>
  <c r="G104" i="402" s="1"/>
  <c r="F104" i="402" s="1"/>
  <c r="B103" i="402"/>
  <c r="G103" i="402" s="1"/>
  <c r="B102" i="402"/>
  <c r="B101" i="402"/>
  <c r="B100" i="402"/>
  <c r="B99" i="402"/>
  <c r="G99" i="402" s="1"/>
  <c r="B98" i="402"/>
  <c r="G98" i="402" s="1"/>
  <c r="F98" i="402" s="1"/>
  <c r="B97" i="402"/>
  <c r="G97" i="402" s="1"/>
  <c r="B96" i="402"/>
  <c r="G96" i="402" s="1"/>
  <c r="F96" i="402" s="1"/>
  <c r="B95" i="402"/>
  <c r="G95" i="402" s="1"/>
  <c r="B94" i="402"/>
  <c r="B93" i="402"/>
  <c r="B92" i="402"/>
  <c r="G92" i="402" s="1"/>
  <c r="B91" i="402"/>
  <c r="B90" i="402"/>
  <c r="G90" i="402" s="1"/>
  <c r="B89" i="402"/>
  <c r="B88" i="402"/>
  <c r="G88" i="402" s="1"/>
  <c r="B87" i="402"/>
  <c r="B86" i="402"/>
  <c r="B85" i="402"/>
  <c r="G85" i="402" s="1"/>
  <c r="F85" i="402" s="1"/>
  <c r="B84" i="402"/>
  <c r="G84" i="402" s="1"/>
  <c r="B83" i="402"/>
  <c r="G83" i="402" s="1"/>
  <c r="B82" i="402"/>
  <c r="G82" i="402" s="1"/>
  <c r="B81" i="402"/>
  <c r="G81" i="402" s="1"/>
  <c r="B80" i="402"/>
  <c r="B79" i="402"/>
  <c r="B78" i="402"/>
  <c r="B77" i="402"/>
  <c r="G77" i="402" s="1"/>
  <c r="F77" i="402" s="1"/>
  <c r="B76" i="402"/>
  <c r="G76" i="402" s="1"/>
  <c r="B75" i="402"/>
  <c r="G75" i="402" s="1"/>
  <c r="F75" i="402" s="1"/>
  <c r="B74" i="402"/>
  <c r="G74" i="402" s="1"/>
  <c r="B73" i="402"/>
  <c r="G73" i="402" s="1"/>
  <c r="B72" i="402"/>
  <c r="B71" i="402"/>
  <c r="B70" i="402"/>
  <c r="B69" i="402"/>
  <c r="G69" i="402" s="1"/>
  <c r="F69" i="402" s="1"/>
  <c r="B68" i="402"/>
  <c r="G68" i="402" s="1"/>
  <c r="B67" i="402"/>
  <c r="G67" i="402" s="1"/>
  <c r="F67" i="402" s="1"/>
  <c r="B66" i="402"/>
  <c r="G66" i="402" s="1"/>
  <c r="B65" i="402"/>
  <c r="G65" i="402" s="1"/>
  <c r="B64" i="402"/>
  <c r="B63" i="402"/>
  <c r="B62" i="402"/>
  <c r="B61" i="402"/>
  <c r="G61" i="402" s="1"/>
  <c r="F61" i="402" s="1"/>
  <c r="B60" i="402"/>
  <c r="G60" i="402" s="1"/>
  <c r="B59" i="402"/>
  <c r="G59" i="402" s="1"/>
  <c r="F59" i="402" s="1"/>
  <c r="B58" i="402"/>
  <c r="G58" i="402" s="1"/>
  <c r="B57" i="402"/>
  <c r="G57" i="402" s="1"/>
  <c r="B56" i="402"/>
  <c r="B55" i="402"/>
  <c r="B54" i="402"/>
  <c r="B53" i="402"/>
  <c r="G53" i="402" s="1"/>
  <c r="F53" i="402" s="1"/>
  <c r="B52" i="402"/>
  <c r="G52" i="402" s="1"/>
  <c r="B51" i="402"/>
  <c r="G51" i="402" s="1"/>
  <c r="F51" i="402" s="1"/>
  <c r="B50" i="402"/>
  <c r="G50" i="402" s="1"/>
  <c r="B49" i="402"/>
  <c r="B48" i="402"/>
  <c r="B47" i="402"/>
  <c r="G47" i="402" s="1"/>
  <c r="B46" i="402"/>
  <c r="G46" i="402" s="1"/>
  <c r="B45" i="402"/>
  <c r="G45" i="402" s="1"/>
  <c r="B44" i="402"/>
  <c r="G44" i="402" s="1"/>
  <c r="F44" i="402" s="1"/>
  <c r="G43" i="402"/>
  <c r="B43" i="402"/>
  <c r="B42" i="402"/>
  <c r="G42" i="402" s="1"/>
  <c r="B41" i="402"/>
  <c r="B40" i="402"/>
  <c r="B39" i="402"/>
  <c r="G38" i="402"/>
  <c r="B38" i="402"/>
  <c r="G37" i="402"/>
  <c r="B37" i="402"/>
  <c r="B36" i="402"/>
  <c r="G36" i="402" s="1"/>
  <c r="B35" i="402"/>
  <c r="G35" i="402" s="1"/>
  <c r="B34" i="402"/>
  <c r="G34" i="402" s="1"/>
  <c r="F34" i="402" s="1"/>
  <c r="B33" i="402"/>
  <c r="B32" i="402"/>
  <c r="B31" i="402"/>
  <c r="B30" i="402"/>
  <c r="G30" i="402" s="1"/>
  <c r="B29" i="402"/>
  <c r="G29" i="402" s="1"/>
  <c r="B28" i="402"/>
  <c r="G28" i="402" s="1"/>
  <c r="F28" i="402" s="1"/>
  <c r="B27" i="402"/>
  <c r="G27" i="402" s="1"/>
  <c r="B26" i="402"/>
  <c r="G26" i="402" s="1"/>
  <c r="F26" i="402" s="1"/>
  <c r="B25" i="402"/>
  <c r="B24" i="402"/>
  <c r="B23" i="402"/>
  <c r="B22" i="402"/>
  <c r="G22" i="402" s="1"/>
  <c r="B21" i="402"/>
  <c r="G21" i="402" s="1"/>
  <c r="B20" i="402"/>
  <c r="G20" i="402" s="1"/>
  <c r="F20" i="402" s="1"/>
  <c r="B19" i="402"/>
  <c r="G19" i="402" s="1"/>
  <c r="B18" i="402"/>
  <c r="G18" i="402" s="1"/>
  <c r="F18" i="402" s="1"/>
  <c r="B17" i="402"/>
  <c r="B16" i="402"/>
  <c r="B15" i="402"/>
  <c r="B14" i="402"/>
  <c r="G14" i="402" s="1"/>
  <c r="B13" i="402"/>
  <c r="G13" i="402" s="1"/>
  <c r="B12" i="402"/>
  <c r="G12" i="402" s="1"/>
  <c r="F12" i="402" s="1"/>
  <c r="B11" i="402"/>
  <c r="G11" i="402" s="1"/>
  <c r="B10" i="402"/>
  <c r="G10" i="402" s="1"/>
  <c r="F10" i="402" s="1"/>
  <c r="B9" i="402"/>
  <c r="B8" i="402"/>
  <c r="B7" i="402"/>
  <c r="B6" i="402"/>
  <c r="G6" i="402" s="1"/>
  <c r="B5" i="402"/>
  <c r="G5" i="402" s="1"/>
  <c r="B4" i="402"/>
  <c r="G4" i="402" s="1"/>
  <c r="F4" i="402" s="1"/>
  <c r="B3" i="402"/>
  <c r="G3" i="402" s="1"/>
  <c r="B2" i="402"/>
  <c r="G2" i="402" s="1"/>
  <c r="B125" i="401"/>
  <c r="G125" i="401" s="1"/>
  <c r="B124" i="401"/>
  <c r="G124" i="401" s="1"/>
  <c r="F124" i="401" s="1"/>
  <c r="B123" i="401"/>
  <c r="G123" i="401" s="1"/>
  <c r="G122" i="401"/>
  <c r="F122" i="401" s="1"/>
  <c r="B122" i="401"/>
  <c r="B121" i="401"/>
  <c r="G121" i="401" s="1"/>
  <c r="B120" i="401"/>
  <c r="B119" i="401"/>
  <c r="B118" i="401"/>
  <c r="B117" i="401"/>
  <c r="G117" i="401" s="1"/>
  <c r="B116" i="401"/>
  <c r="G116" i="401" s="1"/>
  <c r="F116" i="401" s="1"/>
  <c r="B115" i="401"/>
  <c r="G115" i="401" s="1"/>
  <c r="G114" i="401"/>
  <c r="F114" i="401" s="1"/>
  <c r="B114" i="401"/>
  <c r="B113" i="401"/>
  <c r="G113" i="401" s="1"/>
  <c r="B112" i="401"/>
  <c r="B111" i="401"/>
  <c r="B110" i="401"/>
  <c r="B109" i="401"/>
  <c r="G109" i="401" s="1"/>
  <c r="B108" i="401"/>
  <c r="G108" i="401" s="1"/>
  <c r="F108" i="401" s="1"/>
  <c r="B107" i="401"/>
  <c r="G107" i="401" s="1"/>
  <c r="G106" i="401"/>
  <c r="F106" i="401" s="1"/>
  <c r="B106" i="401"/>
  <c r="B105" i="401"/>
  <c r="G105" i="401" s="1"/>
  <c r="B104" i="401"/>
  <c r="B103" i="401"/>
  <c r="B102" i="401"/>
  <c r="B101" i="401"/>
  <c r="G101" i="401" s="1"/>
  <c r="B100" i="401"/>
  <c r="G100" i="401" s="1"/>
  <c r="F100" i="401" s="1"/>
  <c r="B99" i="401"/>
  <c r="G99" i="401" s="1"/>
  <c r="G98" i="401"/>
  <c r="F98" i="401" s="1"/>
  <c r="B98" i="401"/>
  <c r="B97" i="401"/>
  <c r="G97" i="401" s="1"/>
  <c r="B96" i="401"/>
  <c r="B95" i="401"/>
  <c r="B94" i="401"/>
  <c r="B93" i="401"/>
  <c r="G93" i="401" s="1"/>
  <c r="B92" i="401"/>
  <c r="G92" i="401" s="1"/>
  <c r="F92" i="401" s="1"/>
  <c r="B91" i="401"/>
  <c r="G91" i="401" s="1"/>
  <c r="G90" i="401"/>
  <c r="F90" i="401" s="1"/>
  <c r="B90" i="401"/>
  <c r="B89" i="401"/>
  <c r="G89" i="401" s="1"/>
  <c r="B88" i="401"/>
  <c r="B87" i="401"/>
  <c r="B86" i="401"/>
  <c r="B85" i="401"/>
  <c r="B84" i="401"/>
  <c r="G84" i="401" s="1"/>
  <c r="F84" i="401" s="1"/>
  <c r="B83" i="401"/>
  <c r="G83" i="401" s="1"/>
  <c r="G82" i="401"/>
  <c r="F82" i="401" s="1"/>
  <c r="B82" i="401"/>
  <c r="B81" i="401"/>
  <c r="G81" i="401" s="1"/>
  <c r="B80" i="401"/>
  <c r="B79" i="401"/>
  <c r="B78" i="401"/>
  <c r="B77" i="401"/>
  <c r="G77" i="401" s="1"/>
  <c r="B76" i="401"/>
  <c r="G76" i="401" s="1"/>
  <c r="F76" i="401" s="1"/>
  <c r="B75" i="401"/>
  <c r="G75" i="401" s="1"/>
  <c r="G74" i="401"/>
  <c r="F74" i="401" s="1"/>
  <c r="B74" i="401"/>
  <c r="B73" i="401"/>
  <c r="G73" i="401" s="1"/>
  <c r="B72" i="401"/>
  <c r="B71" i="401"/>
  <c r="B70" i="401"/>
  <c r="B69" i="401"/>
  <c r="G69" i="401" s="1"/>
  <c r="B68" i="401"/>
  <c r="G68" i="401" s="1"/>
  <c r="F68" i="401" s="1"/>
  <c r="B67" i="401"/>
  <c r="G67" i="401" s="1"/>
  <c r="G66" i="401"/>
  <c r="F66" i="401" s="1"/>
  <c r="B66" i="401"/>
  <c r="B65" i="401"/>
  <c r="G65" i="401" s="1"/>
  <c r="B64" i="401"/>
  <c r="B63" i="401"/>
  <c r="B62" i="401"/>
  <c r="G62" i="401" s="1"/>
  <c r="B61" i="401"/>
  <c r="G61" i="401" s="1"/>
  <c r="B60" i="401"/>
  <c r="G60" i="401" s="1"/>
  <c r="B59" i="401"/>
  <c r="G59" i="401" s="1"/>
  <c r="B58" i="401"/>
  <c r="G58" i="401" s="1"/>
  <c r="B57" i="401"/>
  <c r="G57" i="401" s="1"/>
  <c r="B56" i="401"/>
  <c r="G56" i="401" s="1"/>
  <c r="F56" i="401" s="1"/>
  <c r="B55" i="401"/>
  <c r="G55" i="401" s="1"/>
  <c r="B54" i="401"/>
  <c r="G54" i="401" s="1"/>
  <c r="F54" i="401" s="1"/>
  <c r="B53" i="401"/>
  <c r="B52" i="401"/>
  <c r="B51" i="401"/>
  <c r="B50" i="401"/>
  <c r="G50" i="401" s="1"/>
  <c r="B49" i="401"/>
  <c r="G49" i="401" s="1"/>
  <c r="G48" i="401"/>
  <c r="F48" i="401" s="1"/>
  <c r="B48" i="401"/>
  <c r="B47" i="401"/>
  <c r="G47" i="401" s="1"/>
  <c r="B46" i="401"/>
  <c r="G46" i="401" s="1"/>
  <c r="F46" i="401" s="1"/>
  <c r="B45" i="401"/>
  <c r="B44" i="401"/>
  <c r="B43" i="401"/>
  <c r="B42" i="401"/>
  <c r="G42" i="401" s="1"/>
  <c r="B41" i="401"/>
  <c r="G41" i="401" s="1"/>
  <c r="G40" i="401"/>
  <c r="F40" i="401" s="1"/>
  <c r="B40" i="401"/>
  <c r="B39" i="401"/>
  <c r="G39" i="401" s="1"/>
  <c r="B38" i="401"/>
  <c r="G38" i="401" s="1"/>
  <c r="F38" i="401" s="1"/>
  <c r="B37" i="401"/>
  <c r="B36" i="401"/>
  <c r="B35" i="401"/>
  <c r="B34" i="401"/>
  <c r="G34" i="401" s="1"/>
  <c r="B33" i="401"/>
  <c r="G33" i="401" s="1"/>
  <c r="G32" i="401"/>
  <c r="F32" i="401" s="1"/>
  <c r="B32" i="401"/>
  <c r="B31" i="401"/>
  <c r="G31" i="401" s="1"/>
  <c r="B30" i="401"/>
  <c r="G30" i="401" s="1"/>
  <c r="F30" i="401" s="1"/>
  <c r="B29" i="401"/>
  <c r="G29" i="401" s="1"/>
  <c r="B28" i="401"/>
  <c r="B27" i="401"/>
  <c r="B26" i="401"/>
  <c r="G26" i="401" s="1"/>
  <c r="B25" i="401"/>
  <c r="G25" i="401" s="1"/>
  <c r="B24" i="401"/>
  <c r="G24" i="401" s="1"/>
  <c r="F24" i="401" s="1"/>
  <c r="G23" i="401"/>
  <c r="B23" i="401"/>
  <c r="B22" i="401"/>
  <c r="G22" i="401" s="1"/>
  <c r="F22" i="401" s="1"/>
  <c r="B21" i="401"/>
  <c r="G21" i="401" s="1"/>
  <c r="B20" i="401"/>
  <c r="B19" i="401"/>
  <c r="B18" i="401"/>
  <c r="G18" i="401" s="1"/>
  <c r="B17" i="401"/>
  <c r="G17" i="401" s="1"/>
  <c r="G16" i="401"/>
  <c r="F16" i="401" s="1"/>
  <c r="B16" i="401"/>
  <c r="B15" i="401"/>
  <c r="G15" i="401" s="1"/>
  <c r="B14" i="401"/>
  <c r="G14" i="401" s="1"/>
  <c r="F14" i="401" s="1"/>
  <c r="B13" i="401"/>
  <c r="G13" i="401" s="1"/>
  <c r="B12" i="401"/>
  <c r="B11" i="401"/>
  <c r="B10" i="401"/>
  <c r="G10" i="401" s="1"/>
  <c r="B9" i="401"/>
  <c r="G9" i="401" s="1"/>
  <c r="B8" i="401"/>
  <c r="G8" i="401" s="1"/>
  <c r="F8" i="401" s="1"/>
  <c r="G7" i="401"/>
  <c r="B7" i="401"/>
  <c r="B6" i="401"/>
  <c r="G6" i="401" s="1"/>
  <c r="F6" i="401" s="1"/>
  <c r="B5" i="401"/>
  <c r="G5" i="401" s="1"/>
  <c r="B4" i="401"/>
  <c r="B3" i="401"/>
  <c r="B2" i="401"/>
  <c r="G2" i="401" s="1"/>
  <c r="F12" i="396"/>
  <c r="G12" i="396"/>
  <c r="F13" i="396"/>
  <c r="G13" i="396"/>
  <c r="B125" i="400"/>
  <c r="G125" i="400" s="1"/>
  <c r="B124" i="400"/>
  <c r="G124" i="400" s="1"/>
  <c r="B123" i="400"/>
  <c r="G123" i="400" s="1"/>
  <c r="B122" i="400"/>
  <c r="G122" i="400" s="1"/>
  <c r="B121" i="400"/>
  <c r="G121" i="400" s="1"/>
  <c r="B120" i="400"/>
  <c r="G120" i="400" s="1"/>
  <c r="B119" i="400"/>
  <c r="G119" i="400" s="1"/>
  <c r="B118" i="400"/>
  <c r="G118" i="400" s="1"/>
  <c r="B117" i="400"/>
  <c r="B116" i="400"/>
  <c r="B115" i="400"/>
  <c r="B114" i="400"/>
  <c r="G114" i="400" s="1"/>
  <c r="F114" i="400" s="1"/>
  <c r="B113" i="400"/>
  <c r="G113" i="400" s="1"/>
  <c r="B112" i="400"/>
  <c r="G112" i="400" s="1"/>
  <c r="B111" i="400"/>
  <c r="B110" i="400"/>
  <c r="G110" i="400" s="1"/>
  <c r="B109" i="400"/>
  <c r="B108" i="400"/>
  <c r="B107" i="400"/>
  <c r="B106" i="400"/>
  <c r="G106" i="400" s="1"/>
  <c r="F106" i="400" s="1"/>
  <c r="B105" i="400"/>
  <c r="G105" i="400" s="1"/>
  <c r="B104" i="400"/>
  <c r="G104" i="400" s="1"/>
  <c r="F104" i="400" s="1"/>
  <c r="B103" i="400"/>
  <c r="B102" i="400"/>
  <c r="G102" i="400" s="1"/>
  <c r="B101" i="400"/>
  <c r="B100" i="400"/>
  <c r="B99" i="400"/>
  <c r="G98" i="400"/>
  <c r="F98" i="400" s="1"/>
  <c r="B98" i="400"/>
  <c r="B97" i="400"/>
  <c r="G97" i="400" s="1"/>
  <c r="B96" i="400"/>
  <c r="G96" i="400" s="1"/>
  <c r="F96" i="400" s="1"/>
  <c r="B95" i="400"/>
  <c r="B94" i="400"/>
  <c r="G94" i="400" s="1"/>
  <c r="B93" i="400"/>
  <c r="B92" i="400"/>
  <c r="B91" i="400"/>
  <c r="G91" i="400" s="1"/>
  <c r="F91" i="400" s="1"/>
  <c r="B90" i="400"/>
  <c r="G90" i="400" s="1"/>
  <c r="B89" i="400"/>
  <c r="G89" i="400" s="1"/>
  <c r="F89" i="400" s="1"/>
  <c r="B88" i="400"/>
  <c r="G88" i="400" s="1"/>
  <c r="B87" i="400"/>
  <c r="G87" i="400" s="1"/>
  <c r="F87" i="400" s="1"/>
  <c r="B86" i="400"/>
  <c r="G86" i="400" s="1"/>
  <c r="B85" i="400"/>
  <c r="G85" i="400" s="1"/>
  <c r="F85" i="400" s="1"/>
  <c r="B84" i="400"/>
  <c r="G84" i="400" s="1"/>
  <c r="B83" i="400"/>
  <c r="G83" i="400" s="1"/>
  <c r="F83" i="400" s="1"/>
  <c r="B82" i="400"/>
  <c r="G82" i="400" s="1"/>
  <c r="B81" i="400"/>
  <c r="B80" i="400"/>
  <c r="G80" i="400" s="1"/>
  <c r="B79" i="400"/>
  <c r="B78" i="400"/>
  <c r="G78" i="400" s="1"/>
  <c r="B77" i="400"/>
  <c r="B76" i="400"/>
  <c r="G76" i="400" s="1"/>
  <c r="B75" i="400"/>
  <c r="G74" i="400"/>
  <c r="B74" i="400"/>
  <c r="B73" i="400"/>
  <c r="B72" i="400"/>
  <c r="G72" i="400" s="1"/>
  <c r="B71" i="400"/>
  <c r="B70" i="400"/>
  <c r="G70" i="400" s="1"/>
  <c r="B69" i="400"/>
  <c r="B68" i="400"/>
  <c r="G68" i="400" s="1"/>
  <c r="B67" i="400"/>
  <c r="G67" i="400" s="1"/>
  <c r="F67" i="400" s="1"/>
  <c r="B66" i="400"/>
  <c r="G66" i="400" s="1"/>
  <c r="B65" i="400"/>
  <c r="B64" i="400"/>
  <c r="B63" i="400"/>
  <c r="B62" i="400"/>
  <c r="G62" i="400" s="1"/>
  <c r="F62" i="400" s="1"/>
  <c r="G61" i="400"/>
  <c r="B61" i="400"/>
  <c r="B60" i="400"/>
  <c r="G60" i="400" s="1"/>
  <c r="B59" i="400"/>
  <c r="G58" i="400"/>
  <c r="B58" i="400"/>
  <c r="B57" i="400"/>
  <c r="G57" i="400" s="1"/>
  <c r="B56" i="400"/>
  <c r="B55" i="400"/>
  <c r="B54" i="400"/>
  <c r="G54" i="400" s="1"/>
  <c r="G53" i="400"/>
  <c r="B53" i="400"/>
  <c r="B52" i="400"/>
  <c r="G52" i="400" s="1"/>
  <c r="B51" i="400"/>
  <c r="G50" i="400"/>
  <c r="B50" i="400"/>
  <c r="B49" i="400"/>
  <c r="G49" i="400" s="1"/>
  <c r="B48" i="400"/>
  <c r="B47" i="400"/>
  <c r="G47" i="400" s="1"/>
  <c r="F47" i="400" s="1"/>
  <c r="B46" i="400"/>
  <c r="G46" i="400" s="1"/>
  <c r="F46" i="400" s="1"/>
  <c r="B45" i="400"/>
  <c r="G45" i="400" s="1"/>
  <c r="F45" i="400" s="1"/>
  <c r="B44" i="400"/>
  <c r="G44" i="400" s="1"/>
  <c r="F44" i="400" s="1"/>
  <c r="B43" i="400"/>
  <c r="G43" i="400" s="1"/>
  <c r="F43" i="400" s="1"/>
  <c r="B42" i="400"/>
  <c r="G42" i="400" s="1"/>
  <c r="F42" i="400" s="1"/>
  <c r="B41" i="400"/>
  <c r="G41" i="400" s="1"/>
  <c r="F41" i="400" s="1"/>
  <c r="B40" i="400"/>
  <c r="G40" i="400" s="1"/>
  <c r="F40" i="400" s="1"/>
  <c r="B39" i="400"/>
  <c r="G39" i="400" s="1"/>
  <c r="F39" i="400" s="1"/>
  <c r="B38" i="400"/>
  <c r="G38" i="400" s="1"/>
  <c r="F38" i="400" s="1"/>
  <c r="B37" i="400"/>
  <c r="G37" i="400" s="1"/>
  <c r="F37" i="400" s="1"/>
  <c r="B36" i="400"/>
  <c r="G36" i="400" s="1"/>
  <c r="F36" i="400" s="1"/>
  <c r="B35" i="400"/>
  <c r="G35" i="400" s="1"/>
  <c r="F35" i="400" s="1"/>
  <c r="B34" i="400"/>
  <c r="G34" i="400" s="1"/>
  <c r="F34" i="400" s="1"/>
  <c r="B33" i="400"/>
  <c r="G33" i="400" s="1"/>
  <c r="F33" i="400" s="1"/>
  <c r="B32" i="400"/>
  <c r="G32" i="400" s="1"/>
  <c r="F32" i="400" s="1"/>
  <c r="B31" i="400"/>
  <c r="G31" i="400" s="1"/>
  <c r="F31" i="400" s="1"/>
  <c r="B30" i="400"/>
  <c r="G30" i="400" s="1"/>
  <c r="F30" i="400" s="1"/>
  <c r="B29" i="400"/>
  <c r="G29" i="400" s="1"/>
  <c r="F29" i="400" s="1"/>
  <c r="B28" i="400"/>
  <c r="G28" i="400" s="1"/>
  <c r="F28" i="400" s="1"/>
  <c r="B27" i="400"/>
  <c r="G27" i="400" s="1"/>
  <c r="F27" i="400" s="1"/>
  <c r="B26" i="400"/>
  <c r="G26" i="400" s="1"/>
  <c r="F26" i="400" s="1"/>
  <c r="B25" i="400"/>
  <c r="G25" i="400" s="1"/>
  <c r="F25" i="400" s="1"/>
  <c r="B24" i="400"/>
  <c r="G24" i="400" s="1"/>
  <c r="F24" i="400" s="1"/>
  <c r="B23" i="400"/>
  <c r="G23" i="400" s="1"/>
  <c r="F23" i="400" s="1"/>
  <c r="B22" i="400"/>
  <c r="G22" i="400" s="1"/>
  <c r="F22" i="400" s="1"/>
  <c r="B21" i="400"/>
  <c r="G21" i="400" s="1"/>
  <c r="F21" i="400" s="1"/>
  <c r="B20" i="400"/>
  <c r="G20" i="400" s="1"/>
  <c r="F20" i="400" s="1"/>
  <c r="B19" i="400"/>
  <c r="G19" i="400" s="1"/>
  <c r="F19" i="400" s="1"/>
  <c r="B18" i="400"/>
  <c r="G18" i="400" s="1"/>
  <c r="B17" i="400"/>
  <c r="G17" i="400" s="1"/>
  <c r="F17" i="400" s="1"/>
  <c r="B16" i="400"/>
  <c r="G16" i="400" s="1"/>
  <c r="F16" i="400" s="1"/>
  <c r="B15" i="400"/>
  <c r="G15" i="400" s="1"/>
  <c r="F15" i="400" s="1"/>
  <c r="B14" i="400"/>
  <c r="G14" i="400" s="1"/>
  <c r="F14" i="400" s="1"/>
  <c r="B13" i="400"/>
  <c r="G13" i="400" s="1"/>
  <c r="F13" i="400" s="1"/>
  <c r="B12" i="400"/>
  <c r="G12" i="400" s="1"/>
  <c r="F12" i="400" s="1"/>
  <c r="B11" i="400"/>
  <c r="G11" i="400" s="1"/>
  <c r="F11" i="400" s="1"/>
  <c r="B10" i="400"/>
  <c r="G10" i="400" s="1"/>
  <c r="F10" i="400" s="1"/>
  <c r="B9" i="400"/>
  <c r="G9" i="400" s="1"/>
  <c r="F9" i="400" s="1"/>
  <c r="B8" i="400"/>
  <c r="G8" i="400" s="1"/>
  <c r="F8" i="400" s="1"/>
  <c r="B7" i="400"/>
  <c r="G7" i="400" s="1"/>
  <c r="F7" i="400" s="1"/>
  <c r="B6" i="400"/>
  <c r="G6" i="400" s="1"/>
  <c r="F6" i="400" s="1"/>
  <c r="B5" i="400"/>
  <c r="G5" i="400" s="1"/>
  <c r="F5" i="400" s="1"/>
  <c r="B4" i="400"/>
  <c r="G4" i="400" s="1"/>
  <c r="F4" i="400" s="1"/>
  <c r="B3" i="400"/>
  <c r="G3" i="400" s="1"/>
  <c r="F3" i="400" s="1"/>
  <c r="B2" i="400"/>
  <c r="G2" i="400" s="1"/>
  <c r="F2" i="400" s="1"/>
  <c r="B125" i="399"/>
  <c r="B127" i="399" s="1"/>
  <c r="B124" i="399"/>
  <c r="G124" i="399" s="1"/>
  <c r="F124" i="399" s="1"/>
  <c r="B123" i="399"/>
  <c r="G123" i="399" s="1"/>
  <c r="B122" i="399"/>
  <c r="G122" i="399" s="1"/>
  <c r="F122" i="399" s="1"/>
  <c r="B121" i="399"/>
  <c r="G121" i="399" s="1"/>
  <c r="B120" i="399"/>
  <c r="G120" i="399" s="1"/>
  <c r="F120" i="399" s="1"/>
  <c r="B119" i="399"/>
  <c r="B118" i="399"/>
  <c r="G118" i="399" s="1"/>
  <c r="F118" i="399" s="1"/>
  <c r="B117" i="399"/>
  <c r="G117" i="399" s="1"/>
  <c r="F117" i="399" s="1"/>
  <c r="B116" i="399"/>
  <c r="G116" i="399" s="1"/>
  <c r="F116" i="399" s="1"/>
  <c r="B115" i="399"/>
  <c r="G115" i="399" s="1"/>
  <c r="B114" i="399"/>
  <c r="G114" i="399" s="1"/>
  <c r="F114" i="399" s="1"/>
  <c r="G113" i="399"/>
  <c r="B113" i="399"/>
  <c r="B112" i="399"/>
  <c r="G112" i="399" s="1"/>
  <c r="F112" i="399" s="1"/>
  <c r="B111" i="399"/>
  <c r="B110" i="399"/>
  <c r="G110" i="399" s="1"/>
  <c r="F110" i="399" s="1"/>
  <c r="B109" i="399"/>
  <c r="B108" i="399"/>
  <c r="G108" i="399" s="1"/>
  <c r="F108" i="399" s="1"/>
  <c r="B107" i="399"/>
  <c r="G107" i="399" s="1"/>
  <c r="F107" i="399" s="1"/>
  <c r="B106" i="399"/>
  <c r="G106" i="399" s="1"/>
  <c r="F106" i="399" s="1"/>
  <c r="B105" i="399"/>
  <c r="B104" i="399"/>
  <c r="G104" i="399" s="1"/>
  <c r="F104" i="399" s="1"/>
  <c r="B103" i="399"/>
  <c r="B102" i="399"/>
  <c r="G102" i="399" s="1"/>
  <c r="F102" i="399" s="1"/>
  <c r="B101" i="399"/>
  <c r="B100" i="399"/>
  <c r="G100" i="399" s="1"/>
  <c r="F100" i="399" s="1"/>
  <c r="B99" i="399"/>
  <c r="G99" i="399" s="1"/>
  <c r="B98" i="399"/>
  <c r="G98" i="399" s="1"/>
  <c r="F98" i="399" s="1"/>
  <c r="B97" i="399"/>
  <c r="G97" i="399" s="1"/>
  <c r="B96" i="399"/>
  <c r="G96" i="399" s="1"/>
  <c r="F96" i="399" s="1"/>
  <c r="B95" i="399"/>
  <c r="B94" i="399"/>
  <c r="G94" i="399" s="1"/>
  <c r="F94" i="399" s="1"/>
  <c r="B93" i="399"/>
  <c r="G93" i="399" s="1"/>
  <c r="F93" i="399" s="1"/>
  <c r="B92" i="399"/>
  <c r="G92" i="399" s="1"/>
  <c r="F92" i="399" s="1"/>
  <c r="B91" i="399"/>
  <c r="G91" i="399" s="1"/>
  <c r="B90" i="399"/>
  <c r="G90" i="399" s="1"/>
  <c r="F90" i="399" s="1"/>
  <c r="B89" i="399"/>
  <c r="G89" i="399" s="1"/>
  <c r="B88" i="399"/>
  <c r="G88" i="399" s="1"/>
  <c r="F88" i="399" s="1"/>
  <c r="B87" i="399"/>
  <c r="B86" i="399"/>
  <c r="G86" i="399" s="1"/>
  <c r="F86" i="399" s="1"/>
  <c r="B85" i="399"/>
  <c r="G85" i="399" s="1"/>
  <c r="F85" i="399" s="1"/>
  <c r="B84" i="399"/>
  <c r="G84" i="399" s="1"/>
  <c r="F84" i="399" s="1"/>
  <c r="B83" i="399"/>
  <c r="B82" i="399"/>
  <c r="G82" i="399" s="1"/>
  <c r="F82" i="399" s="1"/>
  <c r="B81" i="399"/>
  <c r="G81" i="399" s="1"/>
  <c r="B80" i="399"/>
  <c r="G80" i="399" s="1"/>
  <c r="F80" i="399" s="1"/>
  <c r="B79" i="399"/>
  <c r="B78" i="399"/>
  <c r="G78" i="399" s="1"/>
  <c r="F78" i="399" s="1"/>
  <c r="B77" i="399"/>
  <c r="B76" i="399"/>
  <c r="G76" i="399" s="1"/>
  <c r="F76" i="399" s="1"/>
  <c r="B75" i="399"/>
  <c r="G75" i="399" s="1"/>
  <c r="F75" i="399" s="1"/>
  <c r="B74" i="399"/>
  <c r="G74" i="399" s="1"/>
  <c r="F74" i="399" s="1"/>
  <c r="B73" i="399"/>
  <c r="B72" i="399"/>
  <c r="G72" i="399" s="1"/>
  <c r="F72" i="399" s="1"/>
  <c r="B71" i="399"/>
  <c r="G71" i="399" s="1"/>
  <c r="F71" i="399" s="1"/>
  <c r="B70" i="399"/>
  <c r="G70" i="399" s="1"/>
  <c r="F70" i="399" s="1"/>
  <c r="B69" i="399"/>
  <c r="G69" i="399" s="1"/>
  <c r="B68" i="399"/>
  <c r="G68" i="399" s="1"/>
  <c r="F68" i="399" s="1"/>
  <c r="B67" i="399"/>
  <c r="B66" i="399"/>
  <c r="B65" i="399"/>
  <c r="B64" i="399"/>
  <c r="G64" i="399" s="1"/>
  <c r="B63" i="399"/>
  <c r="G63" i="399" s="1"/>
  <c r="B62" i="399"/>
  <c r="G62" i="399" s="1"/>
  <c r="F62" i="399" s="1"/>
  <c r="B61" i="399"/>
  <c r="G61" i="399" s="1"/>
  <c r="B60" i="399"/>
  <c r="G60" i="399" s="1"/>
  <c r="F60" i="399" s="1"/>
  <c r="B59" i="399"/>
  <c r="B58" i="399"/>
  <c r="B57" i="399"/>
  <c r="B56" i="399"/>
  <c r="B55" i="399"/>
  <c r="B54" i="399"/>
  <c r="G54" i="399" s="1"/>
  <c r="F54" i="399" s="1"/>
  <c r="G53" i="399"/>
  <c r="B53" i="399"/>
  <c r="B52" i="399"/>
  <c r="G52" i="399" s="1"/>
  <c r="F52" i="399" s="1"/>
  <c r="B51" i="399"/>
  <c r="B50" i="399"/>
  <c r="B49" i="399"/>
  <c r="B48" i="399"/>
  <c r="G48" i="399" s="1"/>
  <c r="G47" i="399"/>
  <c r="B47" i="399"/>
  <c r="B46" i="399"/>
  <c r="G46" i="399" s="1"/>
  <c r="F46" i="399" s="1"/>
  <c r="G45" i="399"/>
  <c r="B45" i="399"/>
  <c r="B44" i="399"/>
  <c r="G44" i="399" s="1"/>
  <c r="F44" i="399" s="1"/>
  <c r="B43" i="399"/>
  <c r="B42" i="399"/>
  <c r="B41" i="399"/>
  <c r="B40" i="399"/>
  <c r="B39" i="399"/>
  <c r="G39" i="399" s="1"/>
  <c r="G38" i="399"/>
  <c r="F38" i="399" s="1"/>
  <c r="B38" i="399"/>
  <c r="B37" i="399"/>
  <c r="G37" i="399" s="1"/>
  <c r="B36" i="399"/>
  <c r="B35" i="399"/>
  <c r="B34" i="399"/>
  <c r="G34" i="399" s="1"/>
  <c r="B33" i="399"/>
  <c r="G33" i="399" s="1"/>
  <c r="B32" i="399"/>
  <c r="G32" i="399" s="1"/>
  <c r="B31" i="399"/>
  <c r="G31" i="399" s="1"/>
  <c r="B30" i="399"/>
  <c r="G30" i="399" s="1"/>
  <c r="F30" i="399" s="1"/>
  <c r="B29" i="399"/>
  <c r="B28" i="399"/>
  <c r="G28" i="399" s="1"/>
  <c r="F28" i="399" s="1"/>
  <c r="B27" i="399"/>
  <c r="B26" i="399"/>
  <c r="G26" i="399" s="1"/>
  <c r="F26" i="399" s="1"/>
  <c r="B25" i="399"/>
  <c r="B24" i="399"/>
  <c r="G24" i="399" s="1"/>
  <c r="F24" i="399" s="1"/>
  <c r="B23" i="399"/>
  <c r="B22" i="399"/>
  <c r="G22" i="399" s="1"/>
  <c r="F22" i="399" s="1"/>
  <c r="B21" i="399"/>
  <c r="B20" i="399"/>
  <c r="G20" i="399" s="1"/>
  <c r="F20" i="399" s="1"/>
  <c r="B19" i="399"/>
  <c r="B18" i="399"/>
  <c r="G18" i="399" s="1"/>
  <c r="F18" i="399" s="1"/>
  <c r="B17" i="399"/>
  <c r="B16" i="399"/>
  <c r="G16" i="399" s="1"/>
  <c r="F16" i="399" s="1"/>
  <c r="B15" i="399"/>
  <c r="B14" i="399"/>
  <c r="G14" i="399" s="1"/>
  <c r="F14" i="399" s="1"/>
  <c r="B13" i="399"/>
  <c r="B12" i="399"/>
  <c r="G12" i="399" s="1"/>
  <c r="F12" i="399" s="1"/>
  <c r="B11" i="399"/>
  <c r="B10" i="399"/>
  <c r="G10" i="399" s="1"/>
  <c r="F10" i="399" s="1"/>
  <c r="B9" i="399"/>
  <c r="B8" i="399"/>
  <c r="G8" i="399" s="1"/>
  <c r="F8" i="399" s="1"/>
  <c r="B7" i="399"/>
  <c r="B6" i="399"/>
  <c r="G6" i="399" s="1"/>
  <c r="F6" i="399" s="1"/>
  <c r="B5" i="399"/>
  <c r="B4" i="399"/>
  <c r="G4" i="399" s="1"/>
  <c r="F4" i="399" s="1"/>
  <c r="B3" i="399"/>
  <c r="C2" i="399"/>
  <c r="B2" i="399"/>
  <c r="G2" i="399" s="1"/>
  <c r="F2" i="399" s="1"/>
  <c r="B125" i="398"/>
  <c r="B124" i="398"/>
  <c r="B123" i="398"/>
  <c r="B122" i="398"/>
  <c r="B121" i="398"/>
  <c r="B120" i="398"/>
  <c r="B119" i="398"/>
  <c r="B118" i="398"/>
  <c r="B117" i="398"/>
  <c r="G116" i="398"/>
  <c r="F116" i="398" s="1"/>
  <c r="B116" i="398"/>
  <c r="B115" i="398"/>
  <c r="G115" i="398" s="1"/>
  <c r="B114" i="398"/>
  <c r="B113" i="398"/>
  <c r="B112" i="398"/>
  <c r="G112" i="398" s="1"/>
  <c r="G111" i="398"/>
  <c r="B111" i="398"/>
  <c r="B110" i="398"/>
  <c r="B109" i="398"/>
  <c r="G108" i="398"/>
  <c r="F108" i="398" s="1"/>
  <c r="B108" i="398"/>
  <c r="B107" i="398"/>
  <c r="G107" i="398" s="1"/>
  <c r="B106" i="398"/>
  <c r="B105" i="398"/>
  <c r="B104" i="398"/>
  <c r="G104" i="398" s="1"/>
  <c r="G103" i="398"/>
  <c r="B103" i="398"/>
  <c r="B102" i="398"/>
  <c r="B101" i="398"/>
  <c r="G100" i="398"/>
  <c r="F100" i="398" s="1"/>
  <c r="B100" i="398"/>
  <c r="B99" i="398"/>
  <c r="G99" i="398" s="1"/>
  <c r="B98" i="398"/>
  <c r="B97" i="398"/>
  <c r="B96" i="398"/>
  <c r="G96" i="398" s="1"/>
  <c r="G95" i="398"/>
  <c r="B95" i="398"/>
  <c r="B94" i="398"/>
  <c r="B93" i="398"/>
  <c r="G92" i="398"/>
  <c r="B92" i="398"/>
  <c r="B91" i="398"/>
  <c r="G91" i="398" s="1"/>
  <c r="B90" i="398"/>
  <c r="B89" i="398"/>
  <c r="B88" i="398"/>
  <c r="G88" i="398" s="1"/>
  <c r="G87" i="398"/>
  <c r="B87" i="398"/>
  <c r="B86" i="398"/>
  <c r="G86" i="398" s="1"/>
  <c r="B85" i="398"/>
  <c r="B84" i="398"/>
  <c r="B83" i="398"/>
  <c r="B82" i="398"/>
  <c r="B81" i="398"/>
  <c r="G81" i="398" s="1"/>
  <c r="F81" i="398" s="1"/>
  <c r="B80" i="398"/>
  <c r="G80" i="398" s="1"/>
  <c r="G79" i="398"/>
  <c r="B79" i="398"/>
  <c r="B78" i="398"/>
  <c r="B77" i="398"/>
  <c r="G77" i="398" s="1"/>
  <c r="B76" i="398"/>
  <c r="B75" i="398"/>
  <c r="G75" i="398" s="1"/>
  <c r="B74" i="398"/>
  <c r="B73" i="398"/>
  <c r="G73" i="398" s="1"/>
  <c r="B72" i="398"/>
  <c r="G71" i="398"/>
  <c r="B71" i="398"/>
  <c r="B70" i="398"/>
  <c r="B69" i="398"/>
  <c r="G69" i="398" s="1"/>
  <c r="B68" i="398"/>
  <c r="B67" i="398"/>
  <c r="G67" i="398" s="1"/>
  <c r="B66" i="398"/>
  <c r="B65" i="398"/>
  <c r="G65" i="398" s="1"/>
  <c r="B64" i="398"/>
  <c r="B63" i="398"/>
  <c r="B62" i="398"/>
  <c r="G62" i="398" s="1"/>
  <c r="G61" i="398"/>
  <c r="B61" i="398"/>
  <c r="B60" i="398"/>
  <c r="G60" i="398" s="1"/>
  <c r="F60" i="398" s="1"/>
  <c r="B59" i="398"/>
  <c r="G59" i="398" s="1"/>
  <c r="B58" i="398"/>
  <c r="G58" i="398" s="1"/>
  <c r="F58" i="398" s="1"/>
  <c r="G57" i="398"/>
  <c r="B57" i="398"/>
  <c r="B56" i="398"/>
  <c r="B55" i="398"/>
  <c r="G54" i="398"/>
  <c r="B54" i="398"/>
  <c r="B53" i="398"/>
  <c r="G53" i="398" s="1"/>
  <c r="B52" i="398"/>
  <c r="G52" i="398" s="1"/>
  <c r="F52" i="398" s="1"/>
  <c r="B51" i="398"/>
  <c r="G51" i="398" s="1"/>
  <c r="G50" i="398"/>
  <c r="F50" i="398" s="1"/>
  <c r="B50" i="398"/>
  <c r="B49" i="398"/>
  <c r="G49" i="398" s="1"/>
  <c r="B48" i="398"/>
  <c r="B47" i="398"/>
  <c r="B46" i="398"/>
  <c r="G46" i="398" s="1"/>
  <c r="G45" i="398"/>
  <c r="B45" i="398"/>
  <c r="B44" i="398"/>
  <c r="G44" i="398" s="1"/>
  <c r="F44" i="398" s="1"/>
  <c r="B43" i="398"/>
  <c r="G43" i="398" s="1"/>
  <c r="B42" i="398"/>
  <c r="G42" i="398" s="1"/>
  <c r="F42" i="398" s="1"/>
  <c r="G41" i="398"/>
  <c r="B41" i="398"/>
  <c r="B40" i="398"/>
  <c r="B39" i="398"/>
  <c r="G38" i="398"/>
  <c r="B38" i="398"/>
  <c r="B37" i="398"/>
  <c r="G37" i="398" s="1"/>
  <c r="B36" i="398"/>
  <c r="G36" i="398" s="1"/>
  <c r="F36" i="398" s="1"/>
  <c r="B35" i="398"/>
  <c r="G35" i="398" s="1"/>
  <c r="G34" i="398"/>
  <c r="F34" i="398" s="1"/>
  <c r="B34" i="398"/>
  <c r="B33" i="398"/>
  <c r="G33" i="398" s="1"/>
  <c r="B32" i="398"/>
  <c r="B31" i="398"/>
  <c r="B30" i="398"/>
  <c r="G30" i="398" s="1"/>
  <c r="G29" i="398"/>
  <c r="B29" i="398"/>
  <c r="B28" i="398"/>
  <c r="G28" i="398" s="1"/>
  <c r="F28" i="398" s="1"/>
  <c r="B27" i="398"/>
  <c r="G27" i="398" s="1"/>
  <c r="B26" i="398"/>
  <c r="G26" i="398" s="1"/>
  <c r="F26" i="398" s="1"/>
  <c r="G25" i="398"/>
  <c r="B25" i="398"/>
  <c r="B24" i="398"/>
  <c r="B23" i="398"/>
  <c r="B22" i="398"/>
  <c r="B21" i="398"/>
  <c r="B20" i="398"/>
  <c r="B19" i="398"/>
  <c r="B18" i="398"/>
  <c r="B17" i="398"/>
  <c r="B16" i="398"/>
  <c r="B15" i="398"/>
  <c r="B14" i="398"/>
  <c r="B13" i="398"/>
  <c r="B12" i="398"/>
  <c r="B11" i="398"/>
  <c r="B10" i="398"/>
  <c r="B9" i="398"/>
  <c r="G9" i="398" s="1"/>
  <c r="F9" i="398" s="1"/>
  <c r="B8" i="398"/>
  <c r="G8" i="398" s="1"/>
  <c r="G7" i="398"/>
  <c r="F7" i="398" s="1"/>
  <c r="B7" i="398"/>
  <c r="B6" i="398"/>
  <c r="G6" i="398" s="1"/>
  <c r="B5" i="398"/>
  <c r="B4" i="398"/>
  <c r="B3" i="398"/>
  <c r="G3" i="398" s="1"/>
  <c r="G2" i="398"/>
  <c r="B2" i="398"/>
  <c r="B125" i="397"/>
  <c r="B124" i="397"/>
  <c r="B123" i="397"/>
  <c r="B122" i="397"/>
  <c r="B121" i="397"/>
  <c r="B120" i="397"/>
  <c r="B119" i="397"/>
  <c r="B118" i="397"/>
  <c r="G117" i="397"/>
  <c r="B117" i="397"/>
  <c r="B116" i="397"/>
  <c r="B115" i="397"/>
  <c r="G114" i="397"/>
  <c r="B114" i="397"/>
  <c r="G113" i="397"/>
  <c r="B113" i="397"/>
  <c r="G112" i="397"/>
  <c r="F112" i="397" s="1"/>
  <c r="B112" i="397"/>
  <c r="B111" i="397"/>
  <c r="B110" i="397"/>
  <c r="G110" i="397" s="1"/>
  <c r="F110" i="397" s="1"/>
  <c r="B109" i="397"/>
  <c r="G109" i="397" s="1"/>
  <c r="B108" i="397"/>
  <c r="B107" i="397"/>
  <c r="B106" i="397"/>
  <c r="G106" i="397" s="1"/>
  <c r="B105" i="397"/>
  <c r="B104" i="397"/>
  <c r="G104" i="397" s="1"/>
  <c r="F104" i="397" s="1"/>
  <c r="B103" i="397"/>
  <c r="B102" i="397"/>
  <c r="G102" i="397" s="1"/>
  <c r="F102" i="397" s="1"/>
  <c r="B101" i="397"/>
  <c r="G101" i="397" s="1"/>
  <c r="B100" i="397"/>
  <c r="B99" i="397"/>
  <c r="B98" i="397"/>
  <c r="G98" i="397" s="1"/>
  <c r="B97" i="397"/>
  <c r="G97" i="397" s="1"/>
  <c r="B96" i="397"/>
  <c r="B95" i="397"/>
  <c r="G95" i="397" s="1"/>
  <c r="G94" i="397"/>
  <c r="F94" i="397" s="1"/>
  <c r="B94" i="397"/>
  <c r="B93" i="397"/>
  <c r="G93" i="397" s="1"/>
  <c r="B92" i="397"/>
  <c r="B91" i="397"/>
  <c r="B90" i="397"/>
  <c r="G90" i="397" s="1"/>
  <c r="F90" i="397" s="1"/>
  <c r="B89" i="397"/>
  <c r="G89" i="397" s="1"/>
  <c r="F89" i="397" s="1"/>
  <c r="B88" i="397"/>
  <c r="G88" i="397" s="1"/>
  <c r="F88" i="397" s="1"/>
  <c r="B87" i="397"/>
  <c r="B86" i="397"/>
  <c r="G86" i="397" s="1"/>
  <c r="F86" i="397" s="1"/>
  <c r="B85" i="397"/>
  <c r="B84" i="397"/>
  <c r="G84" i="397" s="1"/>
  <c r="F84" i="397" s="1"/>
  <c r="B83" i="397"/>
  <c r="G83" i="397" s="1"/>
  <c r="B82" i="397"/>
  <c r="G82" i="397" s="1"/>
  <c r="F82" i="397" s="1"/>
  <c r="B81" i="397"/>
  <c r="G81" i="397" s="1"/>
  <c r="F81" i="397" s="1"/>
  <c r="B80" i="397"/>
  <c r="G80" i="397" s="1"/>
  <c r="F80" i="397" s="1"/>
  <c r="B79" i="397"/>
  <c r="G79" i="397" s="1"/>
  <c r="B78" i="397"/>
  <c r="G78" i="397" s="1"/>
  <c r="F78" i="397" s="1"/>
  <c r="B77" i="397"/>
  <c r="B76" i="397"/>
  <c r="G76" i="397" s="1"/>
  <c r="F76" i="397" s="1"/>
  <c r="B75" i="397"/>
  <c r="G75" i="397" s="1"/>
  <c r="F75" i="397" s="1"/>
  <c r="B74" i="397"/>
  <c r="G74" i="397" s="1"/>
  <c r="F74" i="397" s="1"/>
  <c r="B73" i="397"/>
  <c r="G73" i="397" s="1"/>
  <c r="G72" i="397"/>
  <c r="B72" i="397"/>
  <c r="B71" i="397"/>
  <c r="G71" i="397" s="1"/>
  <c r="F71" i="397" s="1"/>
  <c r="G70" i="397"/>
  <c r="B70" i="397"/>
  <c r="B69" i="397"/>
  <c r="G69" i="397" s="1"/>
  <c r="F69" i="397" s="1"/>
  <c r="B68" i="397"/>
  <c r="B67" i="397"/>
  <c r="B66" i="397"/>
  <c r="B65" i="397"/>
  <c r="G65" i="397" s="1"/>
  <c r="G64" i="397"/>
  <c r="B64" i="397"/>
  <c r="G63" i="397"/>
  <c r="F63" i="397" s="1"/>
  <c r="B63" i="397"/>
  <c r="G62" i="397"/>
  <c r="B62" i="397"/>
  <c r="B61" i="397"/>
  <c r="G61" i="397" s="1"/>
  <c r="F61" i="397" s="1"/>
  <c r="B60" i="397"/>
  <c r="B59" i="397"/>
  <c r="B58" i="397"/>
  <c r="G57" i="397"/>
  <c r="B57" i="397"/>
  <c r="G56" i="397"/>
  <c r="B56" i="397"/>
  <c r="G55" i="397"/>
  <c r="F55" i="397" s="1"/>
  <c r="B55" i="397"/>
  <c r="G54" i="397"/>
  <c r="B54" i="397"/>
  <c r="B53" i="397"/>
  <c r="G53" i="397" s="1"/>
  <c r="F53" i="397" s="1"/>
  <c r="B52" i="397"/>
  <c r="B51" i="397"/>
  <c r="B50" i="397"/>
  <c r="G49" i="397"/>
  <c r="B49" i="397"/>
  <c r="G48" i="397"/>
  <c r="B48" i="397"/>
  <c r="G47" i="397"/>
  <c r="F47" i="397" s="1"/>
  <c r="B47" i="397"/>
  <c r="G46" i="397"/>
  <c r="B46" i="397"/>
  <c r="B45" i="397"/>
  <c r="G45" i="397" s="1"/>
  <c r="F45" i="397" s="1"/>
  <c r="B44" i="397"/>
  <c r="B43" i="397"/>
  <c r="B42" i="397"/>
  <c r="G41" i="397"/>
  <c r="B41" i="397"/>
  <c r="G40" i="397"/>
  <c r="B40" i="397"/>
  <c r="G39" i="397"/>
  <c r="F39" i="397" s="1"/>
  <c r="B39" i="397"/>
  <c r="G38" i="397"/>
  <c r="B38" i="397"/>
  <c r="B37" i="397"/>
  <c r="G37" i="397" s="1"/>
  <c r="F37" i="397" s="1"/>
  <c r="B36" i="397"/>
  <c r="B35" i="397"/>
  <c r="B34" i="397"/>
  <c r="G33" i="397"/>
  <c r="B33" i="397"/>
  <c r="B32" i="397"/>
  <c r="B31" i="397"/>
  <c r="G31" i="397" s="1"/>
  <c r="B30" i="397"/>
  <c r="G30" i="397" s="1"/>
  <c r="F30" i="397" s="1"/>
  <c r="B29" i="397"/>
  <c r="B28" i="397"/>
  <c r="G28" i="397" s="1"/>
  <c r="F28" i="397" s="1"/>
  <c r="B27" i="397"/>
  <c r="B26" i="397"/>
  <c r="G26" i="397" s="1"/>
  <c r="F26" i="397" s="1"/>
  <c r="B25" i="397"/>
  <c r="B24" i="397"/>
  <c r="G24" i="397" s="1"/>
  <c r="F24" i="397" s="1"/>
  <c r="B23" i="397"/>
  <c r="B22" i="397"/>
  <c r="G22" i="397" s="1"/>
  <c r="F22" i="397" s="1"/>
  <c r="B21" i="397"/>
  <c r="B20" i="397"/>
  <c r="G20" i="397" s="1"/>
  <c r="F20" i="397" s="1"/>
  <c r="B19" i="397"/>
  <c r="B18" i="397"/>
  <c r="G18" i="397" s="1"/>
  <c r="F18" i="397" s="1"/>
  <c r="B17" i="397"/>
  <c r="B16" i="397"/>
  <c r="G16" i="397" s="1"/>
  <c r="F16" i="397" s="1"/>
  <c r="B15" i="397"/>
  <c r="B14" i="397"/>
  <c r="G14" i="397" s="1"/>
  <c r="F14" i="397" s="1"/>
  <c r="B13" i="397"/>
  <c r="B12" i="397"/>
  <c r="G12" i="397" s="1"/>
  <c r="F12" i="397" s="1"/>
  <c r="B11" i="397"/>
  <c r="B10" i="397"/>
  <c r="G10" i="397" s="1"/>
  <c r="F10" i="397" s="1"/>
  <c r="B9" i="397"/>
  <c r="B8" i="397"/>
  <c r="B7" i="397"/>
  <c r="B6" i="397"/>
  <c r="B5" i="397"/>
  <c r="B4" i="397"/>
  <c r="B3" i="397"/>
  <c r="B2" i="397"/>
  <c r="B125" i="392"/>
  <c r="G125" i="392" s="1"/>
  <c r="F125" i="392" s="1"/>
  <c r="B124" i="392"/>
  <c r="G124" i="392" s="1"/>
  <c r="F124" i="392" s="1"/>
  <c r="B123" i="392"/>
  <c r="G123" i="392" s="1"/>
  <c r="F123" i="392" s="1"/>
  <c r="B122" i="392"/>
  <c r="G122" i="392" s="1"/>
  <c r="F122" i="392" s="1"/>
  <c r="B121" i="392"/>
  <c r="G121" i="392" s="1"/>
  <c r="F121" i="392" s="1"/>
  <c r="B120" i="392"/>
  <c r="G120" i="392" s="1"/>
  <c r="F120" i="392" s="1"/>
  <c r="B119" i="392"/>
  <c r="G119" i="392" s="1"/>
  <c r="F119" i="392" s="1"/>
  <c r="B118" i="392"/>
  <c r="G118" i="392" s="1"/>
  <c r="F118" i="392" s="1"/>
  <c r="B117" i="392"/>
  <c r="G117" i="392" s="1"/>
  <c r="F117" i="392" s="1"/>
  <c r="B116" i="392"/>
  <c r="G116" i="392" s="1"/>
  <c r="F116" i="392" s="1"/>
  <c r="B115" i="392"/>
  <c r="G115" i="392" s="1"/>
  <c r="F115" i="392" s="1"/>
  <c r="B114" i="392"/>
  <c r="G114" i="392" s="1"/>
  <c r="F114" i="392" s="1"/>
  <c r="B113" i="392"/>
  <c r="G113" i="392" s="1"/>
  <c r="F113" i="392" s="1"/>
  <c r="B112" i="392"/>
  <c r="G112" i="392" s="1"/>
  <c r="F112" i="392" s="1"/>
  <c r="B111" i="392"/>
  <c r="G111" i="392" s="1"/>
  <c r="F111" i="392" s="1"/>
  <c r="B110" i="392"/>
  <c r="G110" i="392" s="1"/>
  <c r="F110" i="392" s="1"/>
  <c r="B109" i="392"/>
  <c r="G109" i="392" s="1"/>
  <c r="F109" i="392" s="1"/>
  <c r="B108" i="392"/>
  <c r="G108" i="392" s="1"/>
  <c r="F108" i="392" s="1"/>
  <c r="B107" i="392"/>
  <c r="G107" i="392" s="1"/>
  <c r="B106" i="392"/>
  <c r="G106" i="392" s="1"/>
  <c r="F106" i="392" s="1"/>
  <c r="B105" i="392"/>
  <c r="G105" i="392" s="1"/>
  <c r="B104" i="392"/>
  <c r="G104" i="392" s="1"/>
  <c r="F104" i="392" s="1"/>
  <c r="B103" i="392"/>
  <c r="B102" i="392"/>
  <c r="G102" i="392" s="1"/>
  <c r="F102" i="392" s="1"/>
  <c r="B101" i="392"/>
  <c r="B100" i="392"/>
  <c r="G100" i="392" s="1"/>
  <c r="F100" i="392" s="1"/>
  <c r="B99" i="392"/>
  <c r="G99" i="392" s="1"/>
  <c r="F99" i="392" s="1"/>
  <c r="B98" i="392"/>
  <c r="G98" i="392" s="1"/>
  <c r="F98" i="392" s="1"/>
  <c r="B97" i="392"/>
  <c r="G97" i="392" s="1"/>
  <c r="B96" i="392"/>
  <c r="G96" i="392" s="1"/>
  <c r="F96" i="392" s="1"/>
  <c r="B95" i="392"/>
  <c r="B94" i="392"/>
  <c r="G94" i="392" s="1"/>
  <c r="F94" i="392" s="1"/>
  <c r="B93" i="392"/>
  <c r="B92" i="392"/>
  <c r="G92" i="392" s="1"/>
  <c r="F92" i="392" s="1"/>
  <c r="B91" i="392"/>
  <c r="G91" i="392" s="1"/>
  <c r="F91" i="392" s="1"/>
  <c r="B90" i="392"/>
  <c r="G90" i="392" s="1"/>
  <c r="F90" i="392" s="1"/>
  <c r="B89" i="392"/>
  <c r="B88" i="392"/>
  <c r="G88" i="392" s="1"/>
  <c r="F88" i="392" s="1"/>
  <c r="B87" i="392"/>
  <c r="B86" i="392"/>
  <c r="G86" i="392" s="1"/>
  <c r="F86" i="392" s="1"/>
  <c r="B85" i="392"/>
  <c r="B84" i="392"/>
  <c r="G84" i="392" s="1"/>
  <c r="F84" i="392" s="1"/>
  <c r="B83" i="392"/>
  <c r="G83" i="392" s="1"/>
  <c r="F83" i="392" s="1"/>
  <c r="B82" i="392"/>
  <c r="G82" i="392" s="1"/>
  <c r="F82" i="392" s="1"/>
  <c r="B81" i="392"/>
  <c r="G81" i="392" s="1"/>
  <c r="B80" i="392"/>
  <c r="G80" i="392" s="1"/>
  <c r="F80" i="392" s="1"/>
  <c r="B79" i="392"/>
  <c r="B78" i="392"/>
  <c r="G78" i="392" s="1"/>
  <c r="F78" i="392" s="1"/>
  <c r="B77" i="392"/>
  <c r="B76" i="392"/>
  <c r="G76" i="392" s="1"/>
  <c r="F76" i="392" s="1"/>
  <c r="B75" i="392"/>
  <c r="G75" i="392" s="1"/>
  <c r="F75" i="392" s="1"/>
  <c r="B74" i="392"/>
  <c r="G74" i="392" s="1"/>
  <c r="F74" i="392" s="1"/>
  <c r="B73" i="392"/>
  <c r="B72" i="392"/>
  <c r="G72" i="392" s="1"/>
  <c r="F72" i="392" s="1"/>
  <c r="B71" i="392"/>
  <c r="B70" i="392"/>
  <c r="G70" i="392" s="1"/>
  <c r="F70" i="392" s="1"/>
  <c r="B69" i="392"/>
  <c r="B68" i="392"/>
  <c r="B67" i="392"/>
  <c r="G67" i="392" s="1"/>
  <c r="B66" i="392"/>
  <c r="B65" i="392"/>
  <c r="G65" i="392" s="1"/>
  <c r="B64" i="392"/>
  <c r="B63" i="392"/>
  <c r="G63" i="392" s="1"/>
  <c r="B62" i="392"/>
  <c r="B61" i="392"/>
  <c r="G61" i="392" s="1"/>
  <c r="B60" i="392"/>
  <c r="B59" i="392"/>
  <c r="G59" i="392" s="1"/>
  <c r="B58" i="392"/>
  <c r="G58" i="392" s="1"/>
  <c r="F58" i="392" s="1"/>
  <c r="B57" i="392"/>
  <c r="G57" i="392" s="1"/>
  <c r="B56" i="392"/>
  <c r="G56" i="392" s="1"/>
  <c r="B55" i="392"/>
  <c r="G55" i="392" s="1"/>
  <c r="B54" i="392"/>
  <c r="G54" i="392" s="1"/>
  <c r="B53" i="392"/>
  <c r="G53" i="392" s="1"/>
  <c r="B52" i="392"/>
  <c r="G52" i="392" s="1"/>
  <c r="B51" i="392"/>
  <c r="B50" i="392"/>
  <c r="B49" i="392"/>
  <c r="B48" i="392"/>
  <c r="G48" i="392" s="1"/>
  <c r="F48" i="392" s="1"/>
  <c r="G47" i="392"/>
  <c r="B47" i="392"/>
  <c r="B46" i="392"/>
  <c r="G46" i="392" s="1"/>
  <c r="F46" i="392" s="1"/>
  <c r="G45" i="392"/>
  <c r="B45" i="392"/>
  <c r="B44" i="392"/>
  <c r="G44" i="392" s="1"/>
  <c r="B43" i="392"/>
  <c r="B42" i="392"/>
  <c r="B41" i="392"/>
  <c r="B40" i="392"/>
  <c r="G40" i="392" s="1"/>
  <c r="F40" i="392" s="1"/>
  <c r="G39" i="392"/>
  <c r="B39" i="392"/>
  <c r="B38" i="392"/>
  <c r="G38" i="392" s="1"/>
  <c r="F38" i="392" s="1"/>
  <c r="G37" i="392"/>
  <c r="B37" i="392"/>
  <c r="B36" i="392"/>
  <c r="G36" i="392" s="1"/>
  <c r="B35" i="392"/>
  <c r="B34" i="392"/>
  <c r="B33" i="392"/>
  <c r="B32" i="392"/>
  <c r="G32" i="392" s="1"/>
  <c r="F32" i="392" s="1"/>
  <c r="G31" i="392"/>
  <c r="B31" i="392"/>
  <c r="B30" i="392"/>
  <c r="G30" i="392" s="1"/>
  <c r="F30" i="392" s="1"/>
  <c r="G29" i="392"/>
  <c r="B29" i="392"/>
  <c r="B28" i="392"/>
  <c r="G28" i="392" s="1"/>
  <c r="B27" i="392"/>
  <c r="B26" i="392"/>
  <c r="B25" i="392"/>
  <c r="B24" i="392"/>
  <c r="G24" i="392" s="1"/>
  <c r="F24" i="392" s="1"/>
  <c r="G23" i="392"/>
  <c r="B23" i="392"/>
  <c r="B22" i="392"/>
  <c r="G22" i="392" s="1"/>
  <c r="F22" i="392" s="1"/>
  <c r="G21" i="392"/>
  <c r="B21" i="392"/>
  <c r="B20" i="392"/>
  <c r="G20" i="392" s="1"/>
  <c r="B19" i="392"/>
  <c r="B18" i="392"/>
  <c r="B17" i="392"/>
  <c r="B16" i="392"/>
  <c r="G16" i="392" s="1"/>
  <c r="B15" i="392"/>
  <c r="B14" i="392"/>
  <c r="G14" i="392" s="1"/>
  <c r="B13" i="392"/>
  <c r="B12" i="392"/>
  <c r="G12" i="392" s="1"/>
  <c r="B11" i="392"/>
  <c r="B10" i="392"/>
  <c r="G10" i="392" s="1"/>
  <c r="B9" i="392"/>
  <c r="G8" i="392"/>
  <c r="B8" i="392"/>
  <c r="B7" i="392"/>
  <c r="B6" i="392"/>
  <c r="G6" i="392" s="1"/>
  <c r="B5" i="392"/>
  <c r="B4" i="392"/>
  <c r="G4" i="392" s="1"/>
  <c r="B3" i="392"/>
  <c r="B2" i="392"/>
  <c r="G2" i="392" s="1"/>
  <c r="B125" i="393"/>
  <c r="G125" i="393" s="1"/>
  <c r="B124" i="393"/>
  <c r="B123" i="393"/>
  <c r="G123" i="393" s="1"/>
  <c r="B122" i="393"/>
  <c r="B121" i="393"/>
  <c r="G121" i="393" s="1"/>
  <c r="B120" i="393"/>
  <c r="B119" i="393"/>
  <c r="G119" i="393" s="1"/>
  <c r="B118" i="393"/>
  <c r="B117" i="393"/>
  <c r="G117" i="393" s="1"/>
  <c r="B116" i="393"/>
  <c r="B115" i="393"/>
  <c r="G115" i="393" s="1"/>
  <c r="B114" i="393"/>
  <c r="B113" i="393"/>
  <c r="G113" i="393" s="1"/>
  <c r="B112" i="393"/>
  <c r="B111" i="393"/>
  <c r="G111" i="393" s="1"/>
  <c r="B110" i="393"/>
  <c r="G109" i="393"/>
  <c r="B109" i="393"/>
  <c r="B108" i="393"/>
  <c r="B107" i="393"/>
  <c r="G106" i="393"/>
  <c r="F106" i="393" s="1"/>
  <c r="B106" i="393"/>
  <c r="B105" i="393"/>
  <c r="G105" i="393" s="1"/>
  <c r="B104" i="393"/>
  <c r="B103" i="393"/>
  <c r="B102" i="393"/>
  <c r="G102" i="393" s="1"/>
  <c r="G101" i="393"/>
  <c r="B101" i="393"/>
  <c r="B100" i="393"/>
  <c r="B99" i="393"/>
  <c r="G98" i="393"/>
  <c r="F98" i="393" s="1"/>
  <c r="B98" i="393"/>
  <c r="B97" i="393"/>
  <c r="G97" i="393" s="1"/>
  <c r="B96" i="393"/>
  <c r="B95" i="393"/>
  <c r="B94" i="393"/>
  <c r="G94" i="393" s="1"/>
  <c r="F94" i="393" s="1"/>
  <c r="G93" i="393"/>
  <c r="B93" i="393"/>
  <c r="B92" i="393"/>
  <c r="B91" i="393"/>
  <c r="G91" i="393" s="1"/>
  <c r="F91" i="393" s="1"/>
  <c r="B90" i="393"/>
  <c r="G90" i="393" s="1"/>
  <c r="F90" i="393" s="1"/>
  <c r="B89" i="393"/>
  <c r="G89" i="393" s="1"/>
  <c r="F89" i="393" s="1"/>
  <c r="B88" i="393"/>
  <c r="G88" i="393" s="1"/>
  <c r="F88" i="393" s="1"/>
  <c r="B87" i="393"/>
  <c r="G87" i="393" s="1"/>
  <c r="F87" i="393" s="1"/>
  <c r="B86" i="393"/>
  <c r="G86" i="393" s="1"/>
  <c r="F86" i="393" s="1"/>
  <c r="B85" i="393"/>
  <c r="G85" i="393" s="1"/>
  <c r="F85" i="393" s="1"/>
  <c r="B84" i="393"/>
  <c r="G84" i="393" s="1"/>
  <c r="F84" i="393" s="1"/>
  <c r="B83" i="393"/>
  <c r="G83" i="393" s="1"/>
  <c r="F83" i="393" s="1"/>
  <c r="B82" i="393"/>
  <c r="G82" i="393" s="1"/>
  <c r="F82" i="393" s="1"/>
  <c r="B81" i="393"/>
  <c r="G81" i="393" s="1"/>
  <c r="F81" i="393" s="1"/>
  <c r="B80" i="393"/>
  <c r="G80" i="393" s="1"/>
  <c r="F80" i="393" s="1"/>
  <c r="B79" i="393"/>
  <c r="G79" i="393" s="1"/>
  <c r="F79" i="393" s="1"/>
  <c r="B78" i="393"/>
  <c r="G78" i="393" s="1"/>
  <c r="F78" i="393" s="1"/>
  <c r="B77" i="393"/>
  <c r="G77" i="393" s="1"/>
  <c r="F77" i="393" s="1"/>
  <c r="B76" i="393"/>
  <c r="G76" i="393" s="1"/>
  <c r="F76" i="393" s="1"/>
  <c r="B75" i="393"/>
  <c r="G75" i="393" s="1"/>
  <c r="F75" i="393" s="1"/>
  <c r="B74" i="393"/>
  <c r="G74" i="393" s="1"/>
  <c r="F74" i="393" s="1"/>
  <c r="B73" i="393"/>
  <c r="G73" i="393" s="1"/>
  <c r="F73" i="393" s="1"/>
  <c r="B72" i="393"/>
  <c r="G72" i="393" s="1"/>
  <c r="F72" i="393" s="1"/>
  <c r="B71" i="393"/>
  <c r="G71" i="393" s="1"/>
  <c r="F71" i="393" s="1"/>
  <c r="B70" i="393"/>
  <c r="G70" i="393" s="1"/>
  <c r="F70" i="393" s="1"/>
  <c r="B69" i="393"/>
  <c r="G69" i="393" s="1"/>
  <c r="F69" i="393" s="1"/>
  <c r="B68" i="393"/>
  <c r="G68" i="393" s="1"/>
  <c r="F68" i="393" s="1"/>
  <c r="B67" i="393"/>
  <c r="G67" i="393" s="1"/>
  <c r="F67" i="393" s="1"/>
  <c r="B66" i="393"/>
  <c r="G66" i="393" s="1"/>
  <c r="F66" i="393" s="1"/>
  <c r="B65" i="393"/>
  <c r="G65" i="393" s="1"/>
  <c r="F65" i="393" s="1"/>
  <c r="B64" i="393"/>
  <c r="G64" i="393" s="1"/>
  <c r="F64" i="393" s="1"/>
  <c r="B63" i="393"/>
  <c r="G63" i="393" s="1"/>
  <c r="B62" i="393"/>
  <c r="B61" i="393"/>
  <c r="G61" i="393" s="1"/>
  <c r="F61" i="393" s="1"/>
  <c r="G60" i="393"/>
  <c r="B60" i="393"/>
  <c r="B59" i="393"/>
  <c r="B58" i="393"/>
  <c r="G57" i="393"/>
  <c r="B57" i="393"/>
  <c r="B56" i="393"/>
  <c r="G56" i="393" s="1"/>
  <c r="B55" i="393"/>
  <c r="G55" i="393" s="1"/>
  <c r="B54" i="393"/>
  <c r="B53" i="393"/>
  <c r="G53" i="393" s="1"/>
  <c r="F53" i="393" s="1"/>
  <c r="G52" i="393"/>
  <c r="B52" i="393"/>
  <c r="B51" i="393"/>
  <c r="B50" i="393"/>
  <c r="B49" i="393"/>
  <c r="G49" i="393" s="1"/>
  <c r="F49" i="393" s="1"/>
  <c r="B48" i="393"/>
  <c r="G48" i="393" s="1"/>
  <c r="F48" i="393" s="1"/>
  <c r="B47" i="393"/>
  <c r="G47" i="393" s="1"/>
  <c r="F47" i="393" s="1"/>
  <c r="B46" i="393"/>
  <c r="G46" i="393" s="1"/>
  <c r="F46" i="393" s="1"/>
  <c r="B45" i="393"/>
  <c r="G45" i="393" s="1"/>
  <c r="F45" i="393" s="1"/>
  <c r="B44" i="393"/>
  <c r="G44" i="393" s="1"/>
  <c r="F44" i="393" s="1"/>
  <c r="B43" i="393"/>
  <c r="G43" i="393" s="1"/>
  <c r="F43" i="393" s="1"/>
  <c r="B42" i="393"/>
  <c r="G42" i="393" s="1"/>
  <c r="F42" i="393" s="1"/>
  <c r="B41" i="393"/>
  <c r="G41" i="393" s="1"/>
  <c r="F41" i="393" s="1"/>
  <c r="B40" i="393"/>
  <c r="G40" i="393" s="1"/>
  <c r="F40" i="393" s="1"/>
  <c r="B39" i="393"/>
  <c r="G39" i="393" s="1"/>
  <c r="F39" i="393" s="1"/>
  <c r="B38" i="393"/>
  <c r="G38" i="393" s="1"/>
  <c r="F38" i="393" s="1"/>
  <c r="B37" i="393"/>
  <c r="G37" i="393" s="1"/>
  <c r="F37" i="393" s="1"/>
  <c r="B36" i="393"/>
  <c r="G36" i="393" s="1"/>
  <c r="F36" i="393" s="1"/>
  <c r="B35" i="393"/>
  <c r="G35" i="393" s="1"/>
  <c r="F35" i="393" s="1"/>
  <c r="B34" i="393"/>
  <c r="G34" i="393" s="1"/>
  <c r="F34" i="393" s="1"/>
  <c r="B33" i="393"/>
  <c r="G33" i="393" s="1"/>
  <c r="F33" i="393" s="1"/>
  <c r="B32" i="393"/>
  <c r="G32" i="393" s="1"/>
  <c r="F32" i="393" s="1"/>
  <c r="B31" i="393"/>
  <c r="G31" i="393" s="1"/>
  <c r="F31" i="393" s="1"/>
  <c r="B30" i="393"/>
  <c r="G30" i="393" s="1"/>
  <c r="F30" i="393" s="1"/>
  <c r="B29" i="393"/>
  <c r="G29" i="393" s="1"/>
  <c r="F29" i="393" s="1"/>
  <c r="B28" i="393"/>
  <c r="G28" i="393" s="1"/>
  <c r="F28" i="393" s="1"/>
  <c r="B27" i="393"/>
  <c r="G27" i="393" s="1"/>
  <c r="F27" i="393" s="1"/>
  <c r="B26" i="393"/>
  <c r="G26" i="393" s="1"/>
  <c r="F26" i="393" s="1"/>
  <c r="B25" i="393"/>
  <c r="G25" i="393" s="1"/>
  <c r="F25" i="393" s="1"/>
  <c r="B24" i="393"/>
  <c r="G24" i="393" s="1"/>
  <c r="F24" i="393" s="1"/>
  <c r="B23" i="393"/>
  <c r="G23" i="393" s="1"/>
  <c r="F23" i="393" s="1"/>
  <c r="B22" i="393"/>
  <c r="G22" i="393" s="1"/>
  <c r="F22" i="393" s="1"/>
  <c r="B21" i="393"/>
  <c r="G21" i="393" s="1"/>
  <c r="F21" i="393" s="1"/>
  <c r="B20" i="393"/>
  <c r="G20" i="393" s="1"/>
  <c r="F20" i="393" s="1"/>
  <c r="B19" i="393"/>
  <c r="G19" i="393" s="1"/>
  <c r="F19" i="393" s="1"/>
  <c r="B18" i="393"/>
  <c r="G18" i="393" s="1"/>
  <c r="F18" i="393" s="1"/>
  <c r="B17" i="393"/>
  <c r="G17" i="393" s="1"/>
  <c r="F17" i="393" s="1"/>
  <c r="B16" i="393"/>
  <c r="G16" i="393" s="1"/>
  <c r="F16" i="393" s="1"/>
  <c r="B15" i="393"/>
  <c r="G15" i="393" s="1"/>
  <c r="F15" i="393" s="1"/>
  <c r="B14" i="393"/>
  <c r="G14" i="393" s="1"/>
  <c r="F14" i="393" s="1"/>
  <c r="B13" i="393"/>
  <c r="G13" i="393" s="1"/>
  <c r="F13" i="393" s="1"/>
  <c r="B12" i="393"/>
  <c r="G12" i="393" s="1"/>
  <c r="F12" i="393" s="1"/>
  <c r="B11" i="393"/>
  <c r="G11" i="393" s="1"/>
  <c r="F11" i="393" s="1"/>
  <c r="B10" i="393"/>
  <c r="G10" i="393" s="1"/>
  <c r="F10" i="393" s="1"/>
  <c r="B9" i="393"/>
  <c r="G9" i="393" s="1"/>
  <c r="F9" i="393" s="1"/>
  <c r="B8" i="393"/>
  <c r="G8" i="393" s="1"/>
  <c r="F8" i="393" s="1"/>
  <c r="B7" i="393"/>
  <c r="G7" i="393" s="1"/>
  <c r="F7" i="393" s="1"/>
  <c r="B6" i="393"/>
  <c r="G6" i="393" s="1"/>
  <c r="F6" i="393" s="1"/>
  <c r="B5" i="393"/>
  <c r="G5" i="393" s="1"/>
  <c r="F5" i="393" s="1"/>
  <c r="B4" i="393"/>
  <c r="G4" i="393" s="1"/>
  <c r="F4" i="393" s="1"/>
  <c r="B3" i="393"/>
  <c r="G3" i="393" s="1"/>
  <c r="F3" i="393" s="1"/>
  <c r="C2" i="393"/>
  <c r="B2" i="393"/>
  <c r="G2" i="393" s="1"/>
  <c r="F2" i="393" s="1"/>
  <c r="C2" i="400" l="1"/>
  <c r="C2" i="403"/>
  <c r="F36" i="402"/>
  <c r="F83" i="402"/>
  <c r="B127" i="402"/>
  <c r="F18" i="400"/>
  <c r="F112" i="400"/>
  <c r="B127" i="400"/>
  <c r="G125" i="399"/>
  <c r="F125" i="399" s="1"/>
  <c r="J8" i="404"/>
  <c r="H9" i="404" s="1"/>
  <c r="H2" i="400"/>
  <c r="I2" i="400" s="1"/>
  <c r="J2" i="400" s="1"/>
  <c r="H2" i="403"/>
  <c r="I2" i="403" s="1"/>
  <c r="J2" i="403" s="1"/>
  <c r="F104" i="398"/>
  <c r="H2" i="399"/>
  <c r="I2" i="399" s="1"/>
  <c r="J2" i="399" s="1"/>
  <c r="H2" i="393"/>
  <c r="I2" i="393" s="1"/>
  <c r="J2" i="393" s="1"/>
  <c r="H3" i="393" s="1"/>
  <c r="I3" i="393" s="1"/>
  <c r="F50" i="400"/>
  <c r="F58" i="400"/>
  <c r="I9" i="404"/>
  <c r="L7" i="404"/>
  <c r="G50" i="403"/>
  <c r="F50" i="403" s="1"/>
  <c r="G51" i="403"/>
  <c r="F51" i="403" s="1"/>
  <c r="F55" i="403"/>
  <c r="F67" i="403"/>
  <c r="G54" i="403"/>
  <c r="F54" i="403" s="1"/>
  <c r="F56" i="403"/>
  <c r="F62" i="403"/>
  <c r="G63" i="403"/>
  <c r="F63" i="403" s="1"/>
  <c r="F65" i="403"/>
  <c r="G49" i="403"/>
  <c r="F49" i="403" s="1"/>
  <c r="F52" i="403"/>
  <c r="F57" i="403"/>
  <c r="G58" i="403"/>
  <c r="F58" i="403" s="1"/>
  <c r="G59" i="403"/>
  <c r="F59" i="403" s="1"/>
  <c r="F60" i="403"/>
  <c r="G64" i="403"/>
  <c r="F64" i="403" s="1"/>
  <c r="F66" i="403"/>
  <c r="G68" i="403"/>
  <c r="F68" i="403" s="1"/>
  <c r="G8" i="402"/>
  <c r="F8" i="402" s="1"/>
  <c r="G7" i="402"/>
  <c r="F7" i="402" s="1"/>
  <c r="G16" i="402"/>
  <c r="F16" i="402" s="1"/>
  <c r="G15" i="402"/>
  <c r="F15" i="402" s="1"/>
  <c r="F13" i="402"/>
  <c r="F21" i="402"/>
  <c r="F29" i="402"/>
  <c r="F37" i="402"/>
  <c r="F42" i="402"/>
  <c r="F45" i="402"/>
  <c r="G49" i="402"/>
  <c r="F49" i="402" s="1"/>
  <c r="G55" i="402"/>
  <c r="F55" i="402" s="1"/>
  <c r="G78" i="402"/>
  <c r="F78" i="402" s="1"/>
  <c r="G87" i="402"/>
  <c r="F87" i="402" s="1"/>
  <c r="G93" i="402"/>
  <c r="F93" i="402" s="1"/>
  <c r="G100" i="402"/>
  <c r="F100" i="402" s="1"/>
  <c r="G109" i="402"/>
  <c r="F109" i="402" s="1"/>
  <c r="G115" i="402"/>
  <c r="F115" i="402" s="1"/>
  <c r="G70" i="402"/>
  <c r="F70" i="402" s="1"/>
  <c r="G79" i="402"/>
  <c r="F79" i="402" s="1"/>
  <c r="F2" i="402"/>
  <c r="F5" i="402"/>
  <c r="F3" i="402"/>
  <c r="G9" i="402"/>
  <c r="F9" i="402" s="1"/>
  <c r="F11" i="402"/>
  <c r="G17" i="402"/>
  <c r="F19" i="402"/>
  <c r="G25" i="402"/>
  <c r="F25" i="402" s="1"/>
  <c r="F27" i="402"/>
  <c r="G33" i="402"/>
  <c r="F33" i="402" s="1"/>
  <c r="F35" i="402"/>
  <c r="G41" i="402"/>
  <c r="F41" i="402" s="1"/>
  <c r="F43" i="402"/>
  <c r="G54" i="402"/>
  <c r="F54" i="402" s="1"/>
  <c r="G63" i="402"/>
  <c r="F63" i="402" s="1"/>
  <c r="G86" i="402"/>
  <c r="F86" i="402" s="1"/>
  <c r="F47" i="402"/>
  <c r="G48" i="402"/>
  <c r="F48" i="402" s="1"/>
  <c r="C2" i="402"/>
  <c r="F6" i="402"/>
  <c r="F14" i="402"/>
  <c r="F17" i="402"/>
  <c r="F22" i="402"/>
  <c r="G23" i="402"/>
  <c r="F23" i="402" s="1"/>
  <c r="G24" i="402"/>
  <c r="F24" i="402" s="1"/>
  <c r="F30" i="402"/>
  <c r="G31" i="402"/>
  <c r="F31" i="402" s="1"/>
  <c r="G32" i="402"/>
  <c r="F32" i="402" s="1"/>
  <c r="F38" i="402"/>
  <c r="G39" i="402"/>
  <c r="F39" i="402" s="1"/>
  <c r="G40" i="402"/>
  <c r="F40" i="402" s="1"/>
  <c r="F46" i="402"/>
  <c r="G62" i="402"/>
  <c r="F62" i="402" s="1"/>
  <c r="G71" i="402"/>
  <c r="F71" i="402" s="1"/>
  <c r="G101" i="402"/>
  <c r="F101" i="402" s="1"/>
  <c r="G108" i="402"/>
  <c r="F108" i="402" s="1"/>
  <c r="F52" i="402"/>
  <c r="F57" i="402"/>
  <c r="F60" i="402"/>
  <c r="F65" i="402"/>
  <c r="F68" i="402"/>
  <c r="F73" i="402"/>
  <c r="F76" i="402"/>
  <c r="F81" i="402"/>
  <c r="F84" i="402"/>
  <c r="G94" i="402"/>
  <c r="F94" i="402" s="1"/>
  <c r="G102" i="402"/>
  <c r="F102" i="402" s="1"/>
  <c r="F50" i="402"/>
  <c r="G56" i="402"/>
  <c r="F56" i="402" s="1"/>
  <c r="F58" i="402"/>
  <c r="G64" i="402"/>
  <c r="F64" i="402" s="1"/>
  <c r="F66" i="402"/>
  <c r="G72" i="402"/>
  <c r="F72" i="402" s="1"/>
  <c r="F74" i="402"/>
  <c r="G80" i="402"/>
  <c r="F80" i="402" s="1"/>
  <c r="F82" i="402"/>
  <c r="G124" i="402"/>
  <c r="F124" i="402" s="1"/>
  <c r="F88" i="402"/>
  <c r="F90" i="402"/>
  <c r="F92" i="402"/>
  <c r="F99" i="402"/>
  <c r="F107" i="402"/>
  <c r="G116" i="402"/>
  <c r="F116" i="402" s="1"/>
  <c r="G123" i="402"/>
  <c r="F123" i="402" s="1"/>
  <c r="G89" i="402"/>
  <c r="F89" i="402" s="1"/>
  <c r="G91" i="402"/>
  <c r="F91" i="402" s="1"/>
  <c r="F97" i="402"/>
  <c r="F105" i="402"/>
  <c r="F110" i="402"/>
  <c r="F113" i="402"/>
  <c r="F118" i="402"/>
  <c r="G119" i="402"/>
  <c r="F119" i="402" s="1"/>
  <c r="F121" i="402"/>
  <c r="F95" i="402"/>
  <c r="F103" i="402"/>
  <c r="F111" i="402"/>
  <c r="G117" i="402"/>
  <c r="F117" i="402" s="1"/>
  <c r="F125" i="402"/>
  <c r="G3" i="401"/>
  <c r="F3" i="401" s="1"/>
  <c r="G11" i="401"/>
  <c r="F11" i="401" s="1"/>
  <c r="G19" i="401"/>
  <c r="F19" i="401" s="1"/>
  <c r="G27" i="401"/>
  <c r="F27" i="401" s="1"/>
  <c r="G35" i="401"/>
  <c r="F35" i="401" s="1"/>
  <c r="G44" i="401"/>
  <c r="F44" i="401" s="1"/>
  <c r="G43" i="401"/>
  <c r="F43" i="401" s="1"/>
  <c r="G51" i="401"/>
  <c r="F51" i="401" s="1"/>
  <c r="G4" i="401"/>
  <c r="F4" i="401" s="1"/>
  <c r="G12" i="401"/>
  <c r="F12" i="401" s="1"/>
  <c r="G20" i="401"/>
  <c r="F20" i="401" s="1"/>
  <c r="G28" i="401"/>
  <c r="F28" i="401" s="1"/>
  <c r="G36" i="401"/>
  <c r="F36" i="401" s="1"/>
  <c r="F9" i="401"/>
  <c r="G64" i="401"/>
  <c r="F64" i="401" s="1"/>
  <c r="G79" i="401"/>
  <c r="F79" i="401" s="1"/>
  <c r="G95" i="401"/>
  <c r="F95" i="401" s="1"/>
  <c r="G119" i="401"/>
  <c r="F119" i="401" s="1"/>
  <c r="F7" i="401"/>
  <c r="F15" i="401"/>
  <c r="F23" i="401"/>
  <c r="F31" i="401"/>
  <c r="G37" i="401"/>
  <c r="F39" i="401"/>
  <c r="G45" i="401"/>
  <c r="F45" i="401" s="1"/>
  <c r="F47" i="401"/>
  <c r="G53" i="401"/>
  <c r="F53" i="401" s="1"/>
  <c r="F55" i="401"/>
  <c r="F62" i="401"/>
  <c r="G72" i="401"/>
  <c r="F72" i="401" s="1"/>
  <c r="G80" i="401"/>
  <c r="F80" i="401" s="1"/>
  <c r="G85" i="401"/>
  <c r="F85" i="401" s="1"/>
  <c r="G88" i="401"/>
  <c r="F88" i="401" s="1"/>
  <c r="G96" i="401"/>
  <c r="F96" i="401" s="1"/>
  <c r="G104" i="401"/>
  <c r="F104" i="401" s="1"/>
  <c r="G112" i="401"/>
  <c r="F112" i="401" s="1"/>
  <c r="G120" i="401"/>
  <c r="F120" i="401" s="1"/>
  <c r="F69" i="401"/>
  <c r="F77" i="401"/>
  <c r="F93" i="401"/>
  <c r="F101" i="401"/>
  <c r="F109" i="401"/>
  <c r="F117" i="401"/>
  <c r="F125" i="401"/>
  <c r="B127" i="401"/>
  <c r="C2" i="401"/>
  <c r="F17" i="401"/>
  <c r="F25" i="401"/>
  <c r="F33" i="401"/>
  <c r="F41" i="401"/>
  <c r="F49" i="401"/>
  <c r="F57" i="401"/>
  <c r="G71" i="401"/>
  <c r="F71" i="401" s="1"/>
  <c r="G87" i="401"/>
  <c r="F87" i="401" s="1"/>
  <c r="G103" i="401"/>
  <c r="F103" i="401" s="1"/>
  <c r="G111" i="401"/>
  <c r="F111" i="401" s="1"/>
  <c r="F2" i="401"/>
  <c r="F5" i="401"/>
  <c r="F10" i="401"/>
  <c r="F13" i="401"/>
  <c r="F18" i="401"/>
  <c r="F21" i="401"/>
  <c r="F26" i="401"/>
  <c r="F29" i="401"/>
  <c r="F34" i="401"/>
  <c r="F37" i="401"/>
  <c r="F42" i="401"/>
  <c r="F50" i="401"/>
  <c r="G52" i="401"/>
  <c r="F52" i="401" s="1"/>
  <c r="F58" i="401"/>
  <c r="F59" i="401"/>
  <c r="F60" i="401"/>
  <c r="F61" i="401"/>
  <c r="G63" i="401"/>
  <c r="F63" i="401" s="1"/>
  <c r="G70" i="401"/>
  <c r="F70" i="401" s="1"/>
  <c r="G78" i="401"/>
  <c r="F78" i="401" s="1"/>
  <c r="G86" i="401"/>
  <c r="F86" i="401" s="1"/>
  <c r="G94" i="401"/>
  <c r="F94" i="401" s="1"/>
  <c r="G102" i="401"/>
  <c r="F102" i="401" s="1"/>
  <c r="G110" i="401"/>
  <c r="F110" i="401" s="1"/>
  <c r="G118" i="401"/>
  <c r="F118" i="401" s="1"/>
  <c r="F67" i="401"/>
  <c r="F75" i="401"/>
  <c r="F83" i="401"/>
  <c r="F91" i="401"/>
  <c r="F99" i="401"/>
  <c r="F107" i="401"/>
  <c r="F115" i="401"/>
  <c r="F123" i="401"/>
  <c r="F65" i="401"/>
  <c r="F73" i="401"/>
  <c r="F81" i="401"/>
  <c r="F89" i="401"/>
  <c r="F97" i="401"/>
  <c r="F105" i="401"/>
  <c r="F113" i="401"/>
  <c r="F121" i="401"/>
  <c r="F52" i="400"/>
  <c r="F60" i="400"/>
  <c r="F68" i="400"/>
  <c r="G51" i="400"/>
  <c r="F51" i="400" s="1"/>
  <c r="F53" i="400"/>
  <c r="G59" i="400"/>
  <c r="F59" i="400" s="1"/>
  <c r="F61" i="400"/>
  <c r="G108" i="400"/>
  <c r="F108" i="400" s="1"/>
  <c r="G48" i="400"/>
  <c r="F48" i="400" s="1"/>
  <c r="F49" i="400"/>
  <c r="F54" i="400"/>
  <c r="G55" i="400"/>
  <c r="F55" i="400" s="1"/>
  <c r="G56" i="400"/>
  <c r="F56" i="400" s="1"/>
  <c r="F57" i="400"/>
  <c r="G115" i="400"/>
  <c r="F115" i="400" s="1"/>
  <c r="G63" i="400"/>
  <c r="F63" i="400" s="1"/>
  <c r="G116" i="400"/>
  <c r="F116" i="400" s="1"/>
  <c r="F70" i="400"/>
  <c r="F72" i="400"/>
  <c r="F74" i="400"/>
  <c r="F76" i="400"/>
  <c r="F78" i="400"/>
  <c r="F80" i="400"/>
  <c r="G100" i="400"/>
  <c r="F100" i="400" s="1"/>
  <c r="G107" i="400"/>
  <c r="F107" i="400" s="1"/>
  <c r="G64" i="400"/>
  <c r="F64" i="400" s="1"/>
  <c r="G65" i="400"/>
  <c r="F65" i="400" s="1"/>
  <c r="F66" i="400"/>
  <c r="G99" i="400"/>
  <c r="F99" i="400" s="1"/>
  <c r="G69" i="400"/>
  <c r="F69" i="400" s="1"/>
  <c r="G71" i="400"/>
  <c r="F71" i="400" s="1"/>
  <c r="G73" i="400"/>
  <c r="F73" i="400" s="1"/>
  <c r="G75" i="400"/>
  <c r="F75" i="400" s="1"/>
  <c r="G77" i="400"/>
  <c r="F77" i="400" s="1"/>
  <c r="G79" i="400"/>
  <c r="F79" i="400" s="1"/>
  <c r="G81" i="400"/>
  <c r="F81" i="400" s="1"/>
  <c r="F94" i="400"/>
  <c r="G95" i="400"/>
  <c r="F95" i="400" s="1"/>
  <c r="F97" i="400"/>
  <c r="F102" i="400"/>
  <c r="G103" i="400"/>
  <c r="F103" i="400" s="1"/>
  <c r="F105" i="400"/>
  <c r="F110" i="400"/>
  <c r="G111" i="400"/>
  <c r="F111" i="400" s="1"/>
  <c r="F113" i="400"/>
  <c r="F118" i="400"/>
  <c r="F120" i="400"/>
  <c r="F122" i="400"/>
  <c r="F124" i="400"/>
  <c r="F82" i="400"/>
  <c r="F84" i="400"/>
  <c r="F86" i="400"/>
  <c r="F88" i="400"/>
  <c r="F90" i="400"/>
  <c r="G93" i="400"/>
  <c r="F93" i="400" s="1"/>
  <c r="G101" i="400"/>
  <c r="F101" i="400" s="1"/>
  <c r="G109" i="400"/>
  <c r="F109" i="400" s="1"/>
  <c r="G117" i="400"/>
  <c r="F117" i="400" s="1"/>
  <c r="G92" i="400"/>
  <c r="F92" i="400" s="1"/>
  <c r="F119" i="400"/>
  <c r="F121" i="400"/>
  <c r="F123" i="400"/>
  <c r="F125" i="400"/>
  <c r="G5" i="399"/>
  <c r="F5" i="399" s="1"/>
  <c r="G13" i="399"/>
  <c r="F13" i="399" s="1"/>
  <c r="G109" i="399"/>
  <c r="F109" i="399" s="1"/>
  <c r="G7" i="399"/>
  <c r="F7" i="399" s="1"/>
  <c r="G15" i="399"/>
  <c r="F15" i="399" s="1"/>
  <c r="G23" i="399"/>
  <c r="F23" i="399" s="1"/>
  <c r="G36" i="399"/>
  <c r="F36" i="399" s="1"/>
  <c r="G41" i="399"/>
  <c r="F41" i="399" s="1"/>
  <c r="G57" i="399"/>
  <c r="F57" i="399" s="1"/>
  <c r="G83" i="399"/>
  <c r="F83" i="399" s="1"/>
  <c r="G101" i="399"/>
  <c r="F101" i="399" s="1"/>
  <c r="G9" i="399"/>
  <c r="F9" i="399" s="1"/>
  <c r="G17" i="399"/>
  <c r="F17" i="399" s="1"/>
  <c r="G25" i="399"/>
  <c r="F25" i="399" s="1"/>
  <c r="F34" i="399"/>
  <c r="G42" i="399"/>
  <c r="F42" i="399" s="1"/>
  <c r="F47" i="399"/>
  <c r="G55" i="399"/>
  <c r="F55" i="399" s="1"/>
  <c r="G58" i="399"/>
  <c r="F58" i="399" s="1"/>
  <c r="F63" i="399"/>
  <c r="G77" i="399"/>
  <c r="F77" i="399" s="1"/>
  <c r="F115" i="399"/>
  <c r="G21" i="399"/>
  <c r="F21" i="399" s="1"/>
  <c r="G29" i="399"/>
  <c r="F29" i="399" s="1"/>
  <c r="F39" i="399"/>
  <c r="G50" i="399"/>
  <c r="F50" i="399" s="1"/>
  <c r="G66" i="399"/>
  <c r="F66" i="399" s="1"/>
  <c r="G3" i="399"/>
  <c r="F3" i="399" s="1"/>
  <c r="G11" i="399"/>
  <c r="F11" i="399" s="1"/>
  <c r="G19" i="399"/>
  <c r="F19" i="399" s="1"/>
  <c r="G27" i="399"/>
  <c r="F27" i="399" s="1"/>
  <c r="F31" i="399"/>
  <c r="F32" i="399"/>
  <c r="F33" i="399"/>
  <c r="G35" i="399"/>
  <c r="F35" i="399" s="1"/>
  <c r="G40" i="399"/>
  <c r="F40" i="399" s="1"/>
  <c r="F48" i="399"/>
  <c r="G49" i="399"/>
  <c r="F49" i="399" s="1"/>
  <c r="G56" i="399"/>
  <c r="F56" i="399" s="1"/>
  <c r="F64" i="399"/>
  <c r="G65" i="399"/>
  <c r="F65" i="399" s="1"/>
  <c r="F37" i="399"/>
  <c r="G43" i="399"/>
  <c r="F43" i="399" s="1"/>
  <c r="F45" i="399"/>
  <c r="G51" i="399"/>
  <c r="F51" i="399" s="1"/>
  <c r="F53" i="399"/>
  <c r="G59" i="399"/>
  <c r="F59" i="399" s="1"/>
  <c r="F61" i="399"/>
  <c r="G67" i="399"/>
  <c r="F67" i="399" s="1"/>
  <c r="F69" i="399"/>
  <c r="F97" i="399"/>
  <c r="G105" i="399"/>
  <c r="F105" i="399" s="1"/>
  <c r="F91" i="399"/>
  <c r="G73" i="399"/>
  <c r="F73" i="399" s="1"/>
  <c r="F89" i="399"/>
  <c r="F99" i="399"/>
  <c r="F121" i="399"/>
  <c r="F81" i="399"/>
  <c r="F113" i="399"/>
  <c r="F123" i="399"/>
  <c r="G79" i="399"/>
  <c r="F79" i="399" s="1"/>
  <c r="G87" i="399"/>
  <c r="F87" i="399" s="1"/>
  <c r="G95" i="399"/>
  <c r="F95" i="399" s="1"/>
  <c r="G103" i="399"/>
  <c r="F103" i="399" s="1"/>
  <c r="G111" i="399"/>
  <c r="F111" i="399" s="1"/>
  <c r="G119" i="399"/>
  <c r="F119" i="399" s="1"/>
  <c r="G24" i="398"/>
  <c r="F24" i="398" s="1"/>
  <c r="G48" i="398"/>
  <c r="F48" i="398" s="1"/>
  <c r="G56" i="398"/>
  <c r="F56" i="398" s="1"/>
  <c r="G82" i="398"/>
  <c r="F82" i="398" s="1"/>
  <c r="F29" i="398"/>
  <c r="F37" i="398"/>
  <c r="F45" i="398"/>
  <c r="F53" i="398"/>
  <c r="F61" i="398"/>
  <c r="G84" i="398"/>
  <c r="F84" i="398" s="1"/>
  <c r="G106" i="398"/>
  <c r="F106" i="398" s="1"/>
  <c r="G32" i="398"/>
  <c r="F32" i="398" s="1"/>
  <c r="G40" i="398"/>
  <c r="F40" i="398" s="1"/>
  <c r="G64" i="398"/>
  <c r="F64" i="398" s="1"/>
  <c r="G117" i="398"/>
  <c r="F117" i="398" s="1"/>
  <c r="G119" i="398"/>
  <c r="F119" i="398" s="1"/>
  <c r="F2" i="398"/>
  <c r="C2" i="398"/>
  <c r="F8" i="398"/>
  <c r="F3" i="398"/>
  <c r="G4" i="398"/>
  <c r="F4" i="398" s="1"/>
  <c r="G5" i="398"/>
  <c r="F5" i="398" s="1"/>
  <c r="F6" i="398"/>
  <c r="G10" i="398"/>
  <c r="F10" i="398" s="1"/>
  <c r="G12" i="398"/>
  <c r="F12" i="398" s="1"/>
  <c r="G14" i="398"/>
  <c r="F14" i="398" s="1"/>
  <c r="G16" i="398"/>
  <c r="F16" i="398" s="1"/>
  <c r="G18" i="398"/>
  <c r="F18" i="398" s="1"/>
  <c r="G20" i="398"/>
  <c r="F20" i="398" s="1"/>
  <c r="G22" i="398"/>
  <c r="F22" i="398" s="1"/>
  <c r="F30" i="398"/>
  <c r="G31" i="398"/>
  <c r="F31" i="398" s="1"/>
  <c r="F38" i="398"/>
  <c r="G39" i="398"/>
  <c r="F39" i="398" s="1"/>
  <c r="F46" i="398"/>
  <c r="G47" i="398"/>
  <c r="F47" i="398" s="1"/>
  <c r="F54" i="398"/>
  <c r="G55" i="398"/>
  <c r="F55" i="398" s="1"/>
  <c r="F62" i="398"/>
  <c r="G63" i="398"/>
  <c r="F63" i="398" s="1"/>
  <c r="G83" i="398"/>
  <c r="F83" i="398" s="1"/>
  <c r="G102" i="398"/>
  <c r="F102" i="398" s="1"/>
  <c r="G21" i="398"/>
  <c r="F21" i="398" s="1"/>
  <c r="F35" i="398"/>
  <c r="F43" i="398"/>
  <c r="F51" i="398"/>
  <c r="F59" i="398"/>
  <c r="G85" i="398"/>
  <c r="F85" i="398" s="1"/>
  <c r="G90" i="398"/>
  <c r="F90" i="398" s="1"/>
  <c r="G101" i="398"/>
  <c r="F101" i="398" s="1"/>
  <c r="B127" i="398"/>
  <c r="G125" i="398"/>
  <c r="F125" i="398" s="1"/>
  <c r="G11" i="398"/>
  <c r="F11" i="398" s="1"/>
  <c r="G13" i="398"/>
  <c r="F13" i="398" s="1"/>
  <c r="G15" i="398"/>
  <c r="F15" i="398" s="1"/>
  <c r="G17" i="398"/>
  <c r="F17" i="398" s="1"/>
  <c r="G19" i="398"/>
  <c r="F19" i="398" s="1"/>
  <c r="G23" i="398"/>
  <c r="F23" i="398" s="1"/>
  <c r="F27" i="398"/>
  <c r="F25" i="398"/>
  <c r="F33" i="398"/>
  <c r="F41" i="398"/>
  <c r="F49" i="398"/>
  <c r="F57" i="398"/>
  <c r="F65" i="398"/>
  <c r="F67" i="398"/>
  <c r="F69" i="398"/>
  <c r="F71" i="398"/>
  <c r="F73" i="398"/>
  <c r="F75" i="398"/>
  <c r="F77" i="398"/>
  <c r="F79" i="398"/>
  <c r="G89" i="398"/>
  <c r="F89" i="398" s="1"/>
  <c r="G105" i="398"/>
  <c r="F105" i="398" s="1"/>
  <c r="G66" i="398"/>
  <c r="F66" i="398" s="1"/>
  <c r="G68" i="398"/>
  <c r="F68" i="398" s="1"/>
  <c r="G70" i="398"/>
  <c r="F70" i="398" s="1"/>
  <c r="G72" i="398"/>
  <c r="F72" i="398" s="1"/>
  <c r="G74" i="398"/>
  <c r="F74" i="398" s="1"/>
  <c r="G76" i="398"/>
  <c r="F76" i="398" s="1"/>
  <c r="G78" i="398"/>
  <c r="F78" i="398" s="1"/>
  <c r="F80" i="398"/>
  <c r="F87" i="398"/>
  <c r="F91" i="398"/>
  <c r="F96" i="398"/>
  <c r="G97" i="398"/>
  <c r="F97" i="398" s="1"/>
  <c r="G98" i="398"/>
  <c r="F98" i="398" s="1"/>
  <c r="F112" i="398"/>
  <c r="G113" i="398"/>
  <c r="F113" i="398" s="1"/>
  <c r="G114" i="398"/>
  <c r="F114" i="398" s="1"/>
  <c r="G123" i="398"/>
  <c r="F123" i="398" s="1"/>
  <c r="F86" i="398"/>
  <c r="F88" i="398"/>
  <c r="F92" i="398"/>
  <c r="G93" i="398"/>
  <c r="F93" i="398" s="1"/>
  <c r="G94" i="398"/>
  <c r="F94" i="398" s="1"/>
  <c r="G109" i="398"/>
  <c r="F109" i="398" s="1"/>
  <c r="G110" i="398"/>
  <c r="F110" i="398" s="1"/>
  <c r="G121" i="398"/>
  <c r="F121" i="398" s="1"/>
  <c r="F99" i="398"/>
  <c r="F107" i="398"/>
  <c r="F115" i="398"/>
  <c r="F95" i="398"/>
  <c r="F103" i="398"/>
  <c r="F111" i="398"/>
  <c r="G118" i="398"/>
  <c r="F118" i="398" s="1"/>
  <c r="G120" i="398"/>
  <c r="F120" i="398" s="1"/>
  <c r="G122" i="398"/>
  <c r="F122" i="398" s="1"/>
  <c r="G124" i="398"/>
  <c r="F124" i="398" s="1"/>
  <c r="G11" i="397"/>
  <c r="F11" i="397" s="1"/>
  <c r="G19" i="397"/>
  <c r="F19" i="397" s="1"/>
  <c r="G27" i="397"/>
  <c r="F27" i="397" s="1"/>
  <c r="F33" i="397"/>
  <c r="G34" i="397"/>
  <c r="F34" i="397" s="1"/>
  <c r="G58" i="397"/>
  <c r="F58" i="397" s="1"/>
  <c r="G67" i="397"/>
  <c r="F67" i="397" s="1"/>
  <c r="G91" i="397"/>
  <c r="F91" i="397" s="1"/>
  <c r="G121" i="397"/>
  <c r="F121" i="397" s="1"/>
  <c r="G3" i="397"/>
  <c r="F3" i="397" s="1"/>
  <c r="G7" i="397"/>
  <c r="F7" i="397" s="1"/>
  <c r="G9" i="397"/>
  <c r="F9" i="397" s="1"/>
  <c r="G17" i="397"/>
  <c r="F17" i="397" s="1"/>
  <c r="G25" i="397"/>
  <c r="F25" i="397" s="1"/>
  <c r="G50" i="397"/>
  <c r="F50" i="397" s="1"/>
  <c r="G59" i="397"/>
  <c r="F59" i="397" s="1"/>
  <c r="G2" i="397"/>
  <c r="F2" i="397" s="1"/>
  <c r="G4" i="397"/>
  <c r="F4" i="397" s="1"/>
  <c r="G6" i="397"/>
  <c r="F6" i="397" s="1"/>
  <c r="G8" i="397"/>
  <c r="F8" i="397" s="1"/>
  <c r="G13" i="397"/>
  <c r="F13" i="397" s="1"/>
  <c r="G21" i="397"/>
  <c r="F21" i="397" s="1"/>
  <c r="G29" i="397"/>
  <c r="F29" i="397" s="1"/>
  <c r="F31" i="397"/>
  <c r="G32" i="397"/>
  <c r="F32" i="397" s="1"/>
  <c r="G35" i="397"/>
  <c r="F35" i="397" s="1"/>
  <c r="G43" i="397"/>
  <c r="F43" i="397" s="1"/>
  <c r="G66" i="397"/>
  <c r="F66" i="397" s="1"/>
  <c r="G96" i="397"/>
  <c r="F96" i="397" s="1"/>
  <c r="B127" i="397"/>
  <c r="G125" i="397"/>
  <c r="F125" i="397" s="1"/>
  <c r="G5" i="397"/>
  <c r="F5" i="397" s="1"/>
  <c r="C2" i="397"/>
  <c r="G15" i="397"/>
  <c r="F15" i="397" s="1"/>
  <c r="G23" i="397"/>
  <c r="F23" i="397" s="1"/>
  <c r="G42" i="397"/>
  <c r="F42" i="397" s="1"/>
  <c r="G51" i="397"/>
  <c r="F51" i="397" s="1"/>
  <c r="F73" i="397"/>
  <c r="G87" i="397"/>
  <c r="F87" i="397" s="1"/>
  <c r="F40" i="397"/>
  <c r="F48" i="397"/>
  <c r="F56" i="397"/>
  <c r="F64" i="397"/>
  <c r="F72" i="397"/>
  <c r="F79" i="397"/>
  <c r="G100" i="397"/>
  <c r="F100" i="397" s="1"/>
  <c r="G107" i="397"/>
  <c r="F107" i="397" s="1"/>
  <c r="F113" i="397"/>
  <c r="G36" i="397"/>
  <c r="F36" i="397" s="1"/>
  <c r="F38" i="397"/>
  <c r="G44" i="397"/>
  <c r="F44" i="397" s="1"/>
  <c r="F46" i="397"/>
  <c r="G52" i="397"/>
  <c r="F52" i="397" s="1"/>
  <c r="F54" i="397"/>
  <c r="G60" i="397"/>
  <c r="F62" i="397"/>
  <c r="G68" i="397"/>
  <c r="F70" i="397"/>
  <c r="G108" i="397"/>
  <c r="F108" i="397" s="1"/>
  <c r="F41" i="397"/>
  <c r="F49" i="397"/>
  <c r="F57" i="397"/>
  <c r="F60" i="397"/>
  <c r="F65" i="397"/>
  <c r="F68" i="397"/>
  <c r="F83" i="397"/>
  <c r="F98" i="397"/>
  <c r="G103" i="397"/>
  <c r="F103" i="397" s="1"/>
  <c r="F105" i="397"/>
  <c r="G105" i="397"/>
  <c r="G111" i="397"/>
  <c r="F111" i="397" s="1"/>
  <c r="F114" i="397"/>
  <c r="G115" i="397"/>
  <c r="F115" i="397" s="1"/>
  <c r="G119" i="397"/>
  <c r="F119" i="397" s="1"/>
  <c r="G123" i="397"/>
  <c r="F123" i="397" s="1"/>
  <c r="G77" i="397"/>
  <c r="F77" i="397" s="1"/>
  <c r="G85" i="397"/>
  <c r="F85" i="397" s="1"/>
  <c r="F95" i="397"/>
  <c r="F97" i="397"/>
  <c r="G99" i="397"/>
  <c r="F99" i="397" s="1"/>
  <c r="F106" i="397"/>
  <c r="G116" i="397"/>
  <c r="F116" i="397" s="1"/>
  <c r="G92" i="397"/>
  <c r="F92" i="397" s="1"/>
  <c r="F93" i="397"/>
  <c r="F101" i="397"/>
  <c r="F109" i="397"/>
  <c r="F117" i="397"/>
  <c r="G118" i="397"/>
  <c r="F118" i="397" s="1"/>
  <c r="G120" i="397"/>
  <c r="F120" i="397" s="1"/>
  <c r="G122" i="397"/>
  <c r="F122" i="397" s="1"/>
  <c r="G124" i="397"/>
  <c r="F124" i="397" s="1"/>
  <c r="G42" i="392"/>
  <c r="F42" i="392" s="1"/>
  <c r="F4" i="392"/>
  <c r="F10" i="392"/>
  <c r="F16" i="392"/>
  <c r="G41" i="392"/>
  <c r="F41" i="392" s="1"/>
  <c r="G50" i="392"/>
  <c r="F50" i="392" s="1"/>
  <c r="G33" i="392"/>
  <c r="F33" i="392" s="1"/>
  <c r="F2" i="392"/>
  <c r="F6" i="392"/>
  <c r="F8" i="392"/>
  <c r="F12" i="392"/>
  <c r="F14" i="392"/>
  <c r="C2" i="392"/>
  <c r="G26" i="392"/>
  <c r="F26" i="392" s="1"/>
  <c r="G49" i="392"/>
  <c r="F49" i="392" s="1"/>
  <c r="G25" i="392"/>
  <c r="F25" i="392" s="1"/>
  <c r="G34" i="392"/>
  <c r="F34" i="392" s="1"/>
  <c r="G3" i="392"/>
  <c r="F3" i="392" s="1"/>
  <c r="G5" i="392"/>
  <c r="F5" i="392" s="1"/>
  <c r="F28" i="392"/>
  <c r="F36" i="392"/>
  <c r="F39" i="392"/>
  <c r="F44" i="392"/>
  <c r="F47" i="392"/>
  <c r="F52" i="392"/>
  <c r="F54" i="392"/>
  <c r="F56" i="392"/>
  <c r="G77" i="392"/>
  <c r="F77" i="392" s="1"/>
  <c r="G73" i="392"/>
  <c r="F73" i="392" s="1"/>
  <c r="G7" i="392"/>
  <c r="F7" i="392" s="1"/>
  <c r="G9" i="392"/>
  <c r="F9" i="392" s="1"/>
  <c r="G11" i="392"/>
  <c r="F11" i="392" s="1"/>
  <c r="G13" i="392"/>
  <c r="F13" i="392" s="1"/>
  <c r="G15" i="392"/>
  <c r="F15" i="392" s="1"/>
  <c r="G17" i="392"/>
  <c r="F17" i="392" s="1"/>
  <c r="F20" i="392"/>
  <c r="F23" i="392"/>
  <c r="F31" i="392"/>
  <c r="G19" i="392"/>
  <c r="F19" i="392" s="1"/>
  <c r="F21" i="392"/>
  <c r="G27" i="392"/>
  <c r="F27" i="392" s="1"/>
  <c r="F29" i="392"/>
  <c r="G35" i="392"/>
  <c r="F35" i="392" s="1"/>
  <c r="F37" i="392"/>
  <c r="G43" i="392"/>
  <c r="F43" i="392" s="1"/>
  <c r="F45" i="392"/>
  <c r="G51" i="392"/>
  <c r="F51" i="392" s="1"/>
  <c r="G89" i="392"/>
  <c r="F89" i="392" s="1"/>
  <c r="G18" i="392"/>
  <c r="F18" i="392" s="1"/>
  <c r="G60" i="392"/>
  <c r="F60" i="392" s="1"/>
  <c r="G62" i="392"/>
  <c r="F62" i="392" s="1"/>
  <c r="G64" i="392"/>
  <c r="F64" i="392" s="1"/>
  <c r="G66" i="392"/>
  <c r="F66" i="392" s="1"/>
  <c r="G68" i="392"/>
  <c r="F68" i="392" s="1"/>
  <c r="F53" i="392"/>
  <c r="F55" i="392"/>
  <c r="F57" i="392"/>
  <c r="F59" i="392"/>
  <c r="F61" i="392"/>
  <c r="F63" i="392"/>
  <c r="F65" i="392"/>
  <c r="F67" i="392"/>
  <c r="F105" i="392"/>
  <c r="G69" i="392"/>
  <c r="F69" i="392" s="1"/>
  <c r="F81" i="392"/>
  <c r="G85" i="392"/>
  <c r="F85" i="392" s="1"/>
  <c r="F97" i="392"/>
  <c r="F107" i="392"/>
  <c r="G93" i="392"/>
  <c r="F93" i="392" s="1"/>
  <c r="G101" i="392"/>
  <c r="F101" i="392" s="1"/>
  <c r="G71" i="392"/>
  <c r="F71" i="392" s="1"/>
  <c r="G79" i="392"/>
  <c r="F79" i="392" s="1"/>
  <c r="G87" i="392"/>
  <c r="F87" i="392" s="1"/>
  <c r="G95" i="392"/>
  <c r="F95" i="392" s="1"/>
  <c r="G103" i="392"/>
  <c r="F103" i="392" s="1"/>
  <c r="B127" i="392"/>
  <c r="F102" i="393"/>
  <c r="F55" i="393"/>
  <c r="F63" i="393"/>
  <c r="G104" i="393"/>
  <c r="F104" i="393" s="1"/>
  <c r="G54" i="393"/>
  <c r="F54" i="393" s="1"/>
  <c r="F56" i="393"/>
  <c r="G62" i="393"/>
  <c r="F62" i="393" s="1"/>
  <c r="G103" i="393"/>
  <c r="F103" i="393" s="1"/>
  <c r="G50" i="393"/>
  <c r="F50" i="393" s="1"/>
  <c r="G51" i="393"/>
  <c r="F51" i="393" s="1"/>
  <c r="F52" i="393"/>
  <c r="F57" i="393"/>
  <c r="G58" i="393"/>
  <c r="F58" i="393" s="1"/>
  <c r="G59" i="393"/>
  <c r="F59" i="393" s="1"/>
  <c r="F60" i="393"/>
  <c r="G95" i="393"/>
  <c r="F95" i="393" s="1"/>
  <c r="G96" i="393"/>
  <c r="F96" i="393" s="1"/>
  <c r="G107" i="393"/>
  <c r="F107" i="393" s="1"/>
  <c r="G108" i="393"/>
  <c r="F108" i="393" s="1"/>
  <c r="G99" i="393"/>
  <c r="F99" i="393" s="1"/>
  <c r="G100" i="393"/>
  <c r="F100" i="393" s="1"/>
  <c r="F97" i="393"/>
  <c r="F105" i="393"/>
  <c r="G92" i="393"/>
  <c r="F92" i="393" s="1"/>
  <c r="F93" i="393"/>
  <c r="F101" i="393"/>
  <c r="F109" i="393"/>
  <c r="F111" i="393"/>
  <c r="F113" i="393"/>
  <c r="G110" i="393"/>
  <c r="F110" i="393" s="1"/>
  <c r="G112" i="393"/>
  <c r="F112" i="393" s="1"/>
  <c r="G114" i="393"/>
  <c r="F114" i="393" s="1"/>
  <c r="G116" i="393"/>
  <c r="F116" i="393" s="1"/>
  <c r="G118" i="393"/>
  <c r="F118" i="393" s="1"/>
  <c r="G120" i="393"/>
  <c r="F120" i="393" s="1"/>
  <c r="G122" i="393"/>
  <c r="F122" i="393" s="1"/>
  <c r="G124" i="393"/>
  <c r="F124" i="393" s="1"/>
  <c r="B127" i="393"/>
  <c r="F115" i="393"/>
  <c r="F117" i="393"/>
  <c r="F119" i="393"/>
  <c r="F121" i="393"/>
  <c r="F123" i="393"/>
  <c r="F125" i="393"/>
  <c r="B125" i="395"/>
  <c r="G125" i="395" s="1"/>
  <c r="B124" i="395"/>
  <c r="G124" i="395" s="1"/>
  <c r="F124" i="395" s="1"/>
  <c r="B123" i="395"/>
  <c r="G123" i="395" s="1"/>
  <c r="B122" i="395"/>
  <c r="G122" i="395" s="1"/>
  <c r="F122" i="395" s="1"/>
  <c r="B121" i="395"/>
  <c r="G121" i="395" s="1"/>
  <c r="B120" i="395"/>
  <c r="G120" i="395" s="1"/>
  <c r="F120" i="395" s="1"/>
  <c r="B119" i="395"/>
  <c r="G119" i="395" s="1"/>
  <c r="B118" i="395"/>
  <c r="G118" i="395" s="1"/>
  <c r="F118" i="395" s="1"/>
  <c r="B117" i="395"/>
  <c r="G117" i="395" s="1"/>
  <c r="B116" i="395"/>
  <c r="G116" i="395" s="1"/>
  <c r="F116" i="395" s="1"/>
  <c r="B115" i="395"/>
  <c r="G115" i="395" s="1"/>
  <c r="B114" i="395"/>
  <c r="G114" i="395" s="1"/>
  <c r="F114" i="395" s="1"/>
  <c r="B113" i="395"/>
  <c r="G113" i="395" s="1"/>
  <c r="B112" i="395"/>
  <c r="G112" i="395" s="1"/>
  <c r="F112" i="395" s="1"/>
  <c r="B111" i="395"/>
  <c r="G111" i="395" s="1"/>
  <c r="B110" i="395"/>
  <c r="G110" i="395" s="1"/>
  <c r="F110" i="395" s="1"/>
  <c r="B109" i="395"/>
  <c r="G109" i="395" s="1"/>
  <c r="B108" i="395"/>
  <c r="G108" i="395" s="1"/>
  <c r="F108" i="395" s="1"/>
  <c r="B107" i="395"/>
  <c r="G107" i="395" s="1"/>
  <c r="G106" i="395"/>
  <c r="F106" i="395" s="1"/>
  <c r="B106" i="395"/>
  <c r="B105" i="395"/>
  <c r="G105" i="395" s="1"/>
  <c r="B104" i="395"/>
  <c r="G104" i="395" s="1"/>
  <c r="F104" i="395" s="1"/>
  <c r="B103" i="395"/>
  <c r="G103" i="395" s="1"/>
  <c r="B102" i="395"/>
  <c r="G102" i="395" s="1"/>
  <c r="F102" i="395" s="1"/>
  <c r="B101" i="395"/>
  <c r="G101" i="395" s="1"/>
  <c r="B100" i="395"/>
  <c r="G100" i="395" s="1"/>
  <c r="F100" i="395" s="1"/>
  <c r="B99" i="395"/>
  <c r="G99" i="395" s="1"/>
  <c r="B98" i="395"/>
  <c r="G98" i="395" s="1"/>
  <c r="F98" i="395" s="1"/>
  <c r="G97" i="395"/>
  <c r="B97" i="395"/>
  <c r="B96" i="395"/>
  <c r="B95" i="395"/>
  <c r="B94" i="395"/>
  <c r="B93" i="395"/>
  <c r="G93" i="395" s="1"/>
  <c r="B92" i="395"/>
  <c r="B91" i="395"/>
  <c r="G91" i="395" s="1"/>
  <c r="G90" i="395"/>
  <c r="F90" i="395" s="1"/>
  <c r="B90" i="395"/>
  <c r="B89" i="395"/>
  <c r="G89" i="395" s="1"/>
  <c r="B88" i="395"/>
  <c r="B87" i="395"/>
  <c r="B86" i="395"/>
  <c r="B85" i="395"/>
  <c r="B84" i="395"/>
  <c r="G84" i="395" s="1"/>
  <c r="F84" i="395" s="1"/>
  <c r="B83" i="395"/>
  <c r="B82" i="395"/>
  <c r="G82" i="395" s="1"/>
  <c r="F82" i="395" s="1"/>
  <c r="G81" i="395"/>
  <c r="B81" i="395"/>
  <c r="B80" i="395"/>
  <c r="B79" i="395"/>
  <c r="G78" i="395"/>
  <c r="B78" i="395"/>
  <c r="B77" i="395"/>
  <c r="B76" i="395"/>
  <c r="G76" i="395" s="1"/>
  <c r="F76" i="395" s="1"/>
  <c r="B75" i="395"/>
  <c r="B74" i="395"/>
  <c r="G74" i="395" s="1"/>
  <c r="F74" i="395" s="1"/>
  <c r="G73" i="395"/>
  <c r="B73" i="395"/>
  <c r="B72" i="395"/>
  <c r="B71" i="395"/>
  <c r="G70" i="395"/>
  <c r="B70" i="395"/>
  <c r="B69" i="395"/>
  <c r="G69" i="395" s="1"/>
  <c r="B68" i="395"/>
  <c r="B67" i="395"/>
  <c r="G67" i="395" s="1"/>
  <c r="B66" i="395"/>
  <c r="G66" i="395" s="1"/>
  <c r="F66" i="395" s="1"/>
  <c r="B65" i="395"/>
  <c r="G65" i="395" s="1"/>
  <c r="B64" i="395"/>
  <c r="B63" i="395"/>
  <c r="B62" i="395"/>
  <c r="B61" i="395"/>
  <c r="G61" i="395" s="1"/>
  <c r="B60" i="395"/>
  <c r="B59" i="395"/>
  <c r="B58" i="395"/>
  <c r="G58" i="395" s="1"/>
  <c r="B57" i="395"/>
  <c r="B56" i="395"/>
  <c r="G56" i="395" s="1"/>
  <c r="B55" i="395"/>
  <c r="G54" i="395"/>
  <c r="B54" i="395"/>
  <c r="B53" i="395"/>
  <c r="B52" i="395"/>
  <c r="G52" i="395" s="1"/>
  <c r="B51" i="395"/>
  <c r="B50" i="395"/>
  <c r="G50" i="395" s="1"/>
  <c r="B49" i="395"/>
  <c r="B48" i="395"/>
  <c r="G48" i="395" s="1"/>
  <c r="B47" i="395"/>
  <c r="B46" i="395"/>
  <c r="G46" i="395" s="1"/>
  <c r="B45" i="395"/>
  <c r="B44" i="395"/>
  <c r="G44" i="395" s="1"/>
  <c r="B43" i="395"/>
  <c r="B42" i="395"/>
  <c r="G42" i="395" s="1"/>
  <c r="B41" i="395"/>
  <c r="B40" i="395"/>
  <c r="G40" i="395" s="1"/>
  <c r="B39" i="395"/>
  <c r="B38" i="395"/>
  <c r="B37" i="395"/>
  <c r="G37" i="395" s="1"/>
  <c r="B36" i="395"/>
  <c r="G36" i="395" s="1"/>
  <c r="B35" i="395"/>
  <c r="G35" i="395" s="1"/>
  <c r="F35" i="395" s="1"/>
  <c r="B34" i="395"/>
  <c r="G34" i="395" s="1"/>
  <c r="B33" i="395"/>
  <c r="G33" i="395" s="1"/>
  <c r="F33" i="395" s="1"/>
  <c r="B32" i="395"/>
  <c r="B31" i="395"/>
  <c r="B30" i="395"/>
  <c r="B29" i="395"/>
  <c r="G29" i="395" s="1"/>
  <c r="B28" i="395"/>
  <c r="G28" i="395" s="1"/>
  <c r="B27" i="395"/>
  <c r="G27" i="395" s="1"/>
  <c r="F27" i="395" s="1"/>
  <c r="B26" i="395"/>
  <c r="G26" i="395" s="1"/>
  <c r="B25" i="395"/>
  <c r="G25" i="395" s="1"/>
  <c r="F25" i="395" s="1"/>
  <c r="B24" i="395"/>
  <c r="B23" i="395"/>
  <c r="B22" i="395"/>
  <c r="B21" i="395"/>
  <c r="G21" i="395" s="1"/>
  <c r="B20" i="395"/>
  <c r="G20" i="395" s="1"/>
  <c r="B19" i="395"/>
  <c r="G19" i="395" s="1"/>
  <c r="F19" i="395" s="1"/>
  <c r="B18" i="395"/>
  <c r="G18" i="395" s="1"/>
  <c r="B17" i="395"/>
  <c r="B16" i="395"/>
  <c r="G16" i="395" s="1"/>
  <c r="B15" i="395"/>
  <c r="B14" i="395"/>
  <c r="G14" i="395" s="1"/>
  <c r="B13" i="395"/>
  <c r="G13" i="395" s="1"/>
  <c r="F13" i="395" s="1"/>
  <c r="B12" i="395"/>
  <c r="G12" i="395" s="1"/>
  <c r="B11" i="395"/>
  <c r="G11" i="395" s="1"/>
  <c r="F11" i="395" s="1"/>
  <c r="B10" i="395"/>
  <c r="G10" i="395" s="1"/>
  <c r="B9" i="395"/>
  <c r="B8" i="395"/>
  <c r="G8" i="395" s="1"/>
  <c r="B7" i="395"/>
  <c r="G7" i="395" s="1"/>
  <c r="F7" i="395" s="1"/>
  <c r="B6" i="395"/>
  <c r="G6" i="395" s="1"/>
  <c r="B5" i="395"/>
  <c r="B4" i="395"/>
  <c r="G4" i="395" s="1"/>
  <c r="B3" i="395"/>
  <c r="G3" i="395" s="1"/>
  <c r="F3" i="395" s="1"/>
  <c r="C2" i="395"/>
  <c r="B2" i="395"/>
  <c r="G2" i="395" s="1"/>
  <c r="B127" i="395" l="1"/>
  <c r="C9" i="404"/>
  <c r="J9" i="404" s="1"/>
  <c r="H10" i="404" s="1"/>
  <c r="I10" i="404" s="1"/>
  <c r="K8" i="404"/>
  <c r="L8" i="404" s="1"/>
  <c r="H3" i="403"/>
  <c r="I3" i="403" s="1"/>
  <c r="K2" i="403"/>
  <c r="L2" i="403" s="1"/>
  <c r="H3" i="400"/>
  <c r="I3" i="400" s="1"/>
  <c r="K2" i="400"/>
  <c r="L2" i="400" s="1"/>
  <c r="C3" i="400"/>
  <c r="C3" i="403"/>
  <c r="H2" i="402"/>
  <c r="I2" i="402" s="1"/>
  <c r="J2" i="402" s="1"/>
  <c r="H2" i="401"/>
  <c r="I2" i="401" s="1"/>
  <c r="J2" i="401" s="1"/>
  <c r="K2" i="399"/>
  <c r="L2" i="399" s="1"/>
  <c r="C3" i="399"/>
  <c r="C3" i="393"/>
  <c r="J3" i="393" s="1"/>
  <c r="K2" i="393"/>
  <c r="L2" i="393" s="1"/>
  <c r="H3" i="399"/>
  <c r="I3" i="399" s="1"/>
  <c r="H2" i="398"/>
  <c r="I2" i="398" s="1"/>
  <c r="J2" i="398" s="1"/>
  <c r="H3" i="398" s="1"/>
  <c r="H2" i="397"/>
  <c r="I2" i="397" s="1"/>
  <c r="J2" i="397" s="1"/>
  <c r="H2" i="392"/>
  <c r="I2" i="392" s="1"/>
  <c r="J2" i="392" s="1"/>
  <c r="H3" i="392" s="1"/>
  <c r="G64" i="395"/>
  <c r="F64" i="395" s="1"/>
  <c r="G83" i="395"/>
  <c r="F83" i="395" s="1"/>
  <c r="G86" i="395"/>
  <c r="F86" i="395" s="1"/>
  <c r="G96" i="395"/>
  <c r="F96" i="395" s="1"/>
  <c r="G5" i="395"/>
  <c r="F5" i="395" s="1"/>
  <c r="G9" i="395"/>
  <c r="F9" i="395" s="1"/>
  <c r="G15" i="395"/>
  <c r="F15" i="395" s="1"/>
  <c r="G17" i="395"/>
  <c r="F17" i="395" s="1"/>
  <c r="G60" i="395"/>
  <c r="F60" i="395" s="1"/>
  <c r="G62" i="395"/>
  <c r="F62" i="395" s="1"/>
  <c r="G92" i="395"/>
  <c r="F92" i="395" s="1"/>
  <c r="G94" i="395"/>
  <c r="F94" i="395" s="1"/>
  <c r="F2" i="395"/>
  <c r="H2" i="395" s="1"/>
  <c r="I2" i="395" s="1"/>
  <c r="J2" i="395" s="1"/>
  <c r="H3" i="395" s="1"/>
  <c r="F4" i="395"/>
  <c r="F6" i="395"/>
  <c r="F8" i="395"/>
  <c r="F10" i="395"/>
  <c r="F12" i="395"/>
  <c r="F14" i="395"/>
  <c r="F16" i="395"/>
  <c r="F18" i="395"/>
  <c r="G24" i="395"/>
  <c r="F24" i="395" s="1"/>
  <c r="F26" i="395"/>
  <c r="G32" i="395"/>
  <c r="F32" i="395" s="1"/>
  <c r="F34" i="395"/>
  <c r="G68" i="395"/>
  <c r="F68" i="395" s="1"/>
  <c r="G72" i="395"/>
  <c r="F72" i="395" s="1"/>
  <c r="G85" i="395"/>
  <c r="F85" i="395" s="1"/>
  <c r="G59" i="395"/>
  <c r="F59" i="395" s="1"/>
  <c r="G75" i="395"/>
  <c r="F75" i="395" s="1"/>
  <c r="G77" i="395"/>
  <c r="F77" i="395" s="1"/>
  <c r="G79" i="395"/>
  <c r="F79" i="395" s="1"/>
  <c r="F20" i="395"/>
  <c r="F28" i="395"/>
  <c r="F36" i="395"/>
  <c r="F21" i="395"/>
  <c r="G22" i="395"/>
  <c r="F22" i="395" s="1"/>
  <c r="G23" i="395"/>
  <c r="F23" i="395" s="1"/>
  <c r="F29" i="395"/>
  <c r="G30" i="395"/>
  <c r="F30" i="395" s="1"/>
  <c r="G31" i="395"/>
  <c r="F31" i="395" s="1"/>
  <c r="F37" i="395"/>
  <c r="G38" i="395"/>
  <c r="F38" i="395" s="1"/>
  <c r="G39" i="395"/>
  <c r="F39" i="395" s="1"/>
  <c r="F40" i="395"/>
  <c r="F42" i="395"/>
  <c r="F44" i="395"/>
  <c r="F46" i="395"/>
  <c r="F48" i="395"/>
  <c r="F50" i="395"/>
  <c r="F52" i="395"/>
  <c r="F54" i="395"/>
  <c r="F56" i="395"/>
  <c r="F58" i="395"/>
  <c r="G87" i="395"/>
  <c r="F87" i="395" s="1"/>
  <c r="G41" i="395"/>
  <c r="F41" i="395" s="1"/>
  <c r="G43" i="395"/>
  <c r="F43" i="395" s="1"/>
  <c r="G45" i="395"/>
  <c r="F45" i="395" s="1"/>
  <c r="G47" i="395"/>
  <c r="F47" i="395" s="1"/>
  <c r="G49" i="395"/>
  <c r="F49" i="395" s="1"/>
  <c r="G51" i="395"/>
  <c r="F51" i="395" s="1"/>
  <c r="G53" i="395"/>
  <c r="F53" i="395" s="1"/>
  <c r="G55" i="395"/>
  <c r="F55" i="395" s="1"/>
  <c r="G57" i="395"/>
  <c r="F57" i="395" s="1"/>
  <c r="F61" i="395"/>
  <c r="G63" i="395"/>
  <c r="F63" i="395" s="1"/>
  <c r="F70" i="395"/>
  <c r="G80" i="395"/>
  <c r="F80" i="395" s="1"/>
  <c r="F91" i="395"/>
  <c r="F93" i="395"/>
  <c r="G95" i="395"/>
  <c r="F95" i="395" s="1"/>
  <c r="F67" i="395"/>
  <c r="F69" i="395"/>
  <c r="G71" i="395"/>
  <c r="F71" i="395" s="1"/>
  <c r="F78" i="395"/>
  <c r="G88" i="395"/>
  <c r="F88" i="395" s="1"/>
  <c r="F65" i="395"/>
  <c r="F73" i="395"/>
  <c r="F81" i="395"/>
  <c r="F89" i="395"/>
  <c r="F97" i="395"/>
  <c r="F99" i="395"/>
  <c r="F101" i="395"/>
  <c r="F103" i="395"/>
  <c r="F105" i="395"/>
  <c r="F107" i="395"/>
  <c r="F109" i="395"/>
  <c r="F111" i="395"/>
  <c r="F113" i="395"/>
  <c r="F115" i="395"/>
  <c r="F117" i="395"/>
  <c r="F119" i="395"/>
  <c r="F121" i="395"/>
  <c r="F123" i="395"/>
  <c r="F125" i="395"/>
  <c r="F3" i="396"/>
  <c r="G3" i="396"/>
  <c r="F4" i="396"/>
  <c r="G4" i="396"/>
  <c r="F5" i="396"/>
  <c r="G5" i="396"/>
  <c r="F6" i="396"/>
  <c r="G6" i="396"/>
  <c r="F7" i="396"/>
  <c r="G7" i="396"/>
  <c r="F8" i="396"/>
  <c r="G8" i="396"/>
  <c r="F9" i="396"/>
  <c r="G9" i="396"/>
  <c r="F10" i="396"/>
  <c r="G10" i="396"/>
  <c r="F11" i="396"/>
  <c r="G11" i="396"/>
  <c r="G2" i="396"/>
  <c r="F2" i="396"/>
  <c r="J3" i="403" l="1"/>
  <c r="H4" i="403" s="1"/>
  <c r="I4" i="403" s="1"/>
  <c r="J3" i="400"/>
  <c r="H4" i="400" s="1"/>
  <c r="I4" i="400" s="1"/>
  <c r="H3" i="401"/>
  <c r="I3" i="401" s="1"/>
  <c r="C3" i="401"/>
  <c r="H3" i="402"/>
  <c r="I3" i="402" s="1"/>
  <c r="C3" i="402"/>
  <c r="K2" i="402"/>
  <c r="L2" i="402" s="1"/>
  <c r="K2" i="401"/>
  <c r="L2" i="401" s="1"/>
  <c r="J3" i="399"/>
  <c r="H4" i="399" s="1"/>
  <c r="I4" i="399" s="1"/>
  <c r="H3" i="397"/>
  <c r="I3" i="397" s="1"/>
  <c r="C3" i="397"/>
  <c r="C10" i="404"/>
  <c r="J10" i="404" s="1"/>
  <c r="H11" i="404" s="1"/>
  <c r="I11" i="404" s="1"/>
  <c r="K9" i="404"/>
  <c r="L9" i="404" s="1"/>
  <c r="K2" i="397"/>
  <c r="L2" i="397" s="1"/>
  <c r="K3" i="393"/>
  <c r="L3" i="393" s="1"/>
  <c r="H4" i="393"/>
  <c r="I4" i="393" s="1"/>
  <c r="K3" i="403"/>
  <c r="I3" i="398"/>
  <c r="C3" i="398"/>
  <c r="K2" i="398"/>
  <c r="I3" i="392"/>
  <c r="C3" i="392"/>
  <c r="K2" i="392"/>
  <c r="C4" i="393"/>
  <c r="K2" i="395"/>
  <c r="I3" i="395"/>
  <c r="C3" i="395"/>
  <c r="C4" i="403" l="1"/>
  <c r="J4" i="403" s="1"/>
  <c r="H5" i="403" s="1"/>
  <c r="I5" i="403" s="1"/>
  <c r="J3" i="401"/>
  <c r="H4" i="401" s="1"/>
  <c r="I4" i="401" s="1"/>
  <c r="C4" i="400"/>
  <c r="J4" i="400" s="1"/>
  <c r="C5" i="400" s="1"/>
  <c r="K3" i="400"/>
  <c r="L3" i="400" s="1"/>
  <c r="K3" i="399"/>
  <c r="L3" i="399" s="1"/>
  <c r="C4" i="399"/>
  <c r="J4" i="399" s="1"/>
  <c r="J3" i="397"/>
  <c r="K3" i="397" s="1"/>
  <c r="L3" i="397" s="1"/>
  <c r="J3" i="402"/>
  <c r="K10" i="404"/>
  <c r="L10" i="404" s="1"/>
  <c r="C11" i="404"/>
  <c r="J11" i="404" s="1"/>
  <c r="H12" i="404" s="1"/>
  <c r="J4" i="393"/>
  <c r="C5" i="393" s="1"/>
  <c r="L3" i="403"/>
  <c r="L2" i="398"/>
  <c r="J3" i="398"/>
  <c r="H4" i="398" s="1"/>
  <c r="L2" i="392"/>
  <c r="J3" i="392"/>
  <c r="H4" i="392" s="1"/>
  <c r="J3" i="395"/>
  <c r="H4" i="395" s="1"/>
  <c r="L2" i="395"/>
  <c r="K3" i="401" l="1"/>
  <c r="C4" i="401"/>
  <c r="J4" i="401" s="1"/>
  <c r="H5" i="401" s="1"/>
  <c r="H5" i="400"/>
  <c r="I5" i="400" s="1"/>
  <c r="J5" i="400" s="1"/>
  <c r="K4" i="400"/>
  <c r="L4" i="400" s="1"/>
  <c r="H5" i="399"/>
  <c r="I5" i="399" s="1"/>
  <c r="K4" i="399"/>
  <c r="L4" i="399" s="1"/>
  <c r="C5" i="399"/>
  <c r="C4" i="397"/>
  <c r="H4" i="397"/>
  <c r="I4" i="397" s="1"/>
  <c r="C5" i="403"/>
  <c r="J5" i="403" s="1"/>
  <c r="K4" i="403"/>
  <c r="L4" i="403" s="1"/>
  <c r="H4" i="402"/>
  <c r="I4" i="402" s="1"/>
  <c r="K3" i="402"/>
  <c r="L3" i="402" s="1"/>
  <c r="C4" i="402"/>
  <c r="K4" i="393"/>
  <c r="L4" i="393" s="1"/>
  <c r="H5" i="393"/>
  <c r="I5" i="393" s="1"/>
  <c r="J5" i="393" s="1"/>
  <c r="C12" i="404"/>
  <c r="I12" i="404"/>
  <c r="K11" i="404"/>
  <c r="L11" i="404" s="1"/>
  <c r="L3" i="401"/>
  <c r="K3" i="398"/>
  <c r="C4" i="398"/>
  <c r="I4" i="398"/>
  <c r="K3" i="392"/>
  <c r="C4" i="392"/>
  <c r="I4" i="392"/>
  <c r="K3" i="395"/>
  <c r="I4" i="395"/>
  <c r="C4" i="395"/>
  <c r="H6" i="400" l="1"/>
  <c r="I6" i="400" s="1"/>
  <c r="K5" i="400"/>
  <c r="J4" i="397"/>
  <c r="H5" i="397" s="1"/>
  <c r="I5" i="397" s="1"/>
  <c r="C6" i="400"/>
  <c r="J6" i="400" s="1"/>
  <c r="H7" i="400" s="1"/>
  <c r="I7" i="400" s="1"/>
  <c r="J5" i="399"/>
  <c r="H6" i="399" s="1"/>
  <c r="I6" i="399" s="1"/>
  <c r="J4" i="402"/>
  <c r="J12" i="404"/>
  <c r="H13" i="404" s="1"/>
  <c r="I13" i="404" s="1"/>
  <c r="C6" i="403"/>
  <c r="H6" i="403"/>
  <c r="I6" i="403" s="1"/>
  <c r="K5" i="403"/>
  <c r="L5" i="403" s="1"/>
  <c r="J4" i="392"/>
  <c r="H5" i="392" s="1"/>
  <c r="I5" i="392" s="1"/>
  <c r="C6" i="393"/>
  <c r="H6" i="393"/>
  <c r="I6" i="393" s="1"/>
  <c r="K5" i="393"/>
  <c r="L5" i="393" s="1"/>
  <c r="I5" i="401"/>
  <c r="K4" i="401"/>
  <c r="C5" i="401"/>
  <c r="J4" i="398"/>
  <c r="K4" i="398" s="1"/>
  <c r="L4" i="398" s="1"/>
  <c r="L5" i="400"/>
  <c r="L3" i="398"/>
  <c r="L3" i="392"/>
  <c r="J4" i="395"/>
  <c r="H5" i="395" s="1"/>
  <c r="L3" i="395"/>
  <c r="C5" i="397" l="1"/>
  <c r="J5" i="397" s="1"/>
  <c r="H6" i="397" s="1"/>
  <c r="I6" i="397" s="1"/>
  <c r="C6" i="399"/>
  <c r="J6" i="399"/>
  <c r="H7" i="399" s="1"/>
  <c r="I7" i="399" s="1"/>
  <c r="K5" i="399"/>
  <c r="L5" i="399" s="1"/>
  <c r="K4" i="397"/>
  <c r="L4" i="397" s="1"/>
  <c r="J6" i="403"/>
  <c r="H7" i="403" s="1"/>
  <c r="I7" i="403" s="1"/>
  <c r="C7" i="400"/>
  <c r="J7" i="400" s="1"/>
  <c r="K6" i="400"/>
  <c r="L6" i="400" s="1"/>
  <c r="H5" i="402"/>
  <c r="I5" i="402" s="1"/>
  <c r="C5" i="402"/>
  <c r="K4" i="402"/>
  <c r="L4" i="402" s="1"/>
  <c r="C13" i="404"/>
  <c r="J13" i="404" s="1"/>
  <c r="H14" i="404" s="1"/>
  <c r="I14" i="404" s="1"/>
  <c r="K12" i="404"/>
  <c r="L12" i="404" s="1"/>
  <c r="C6" i="397"/>
  <c r="K5" i="397"/>
  <c r="L5" i="397" s="1"/>
  <c r="J6" i="393"/>
  <c r="K6" i="393" s="1"/>
  <c r="L6" i="393" s="1"/>
  <c r="C5" i="392"/>
  <c r="J5" i="392" s="1"/>
  <c r="H6" i="392" s="1"/>
  <c r="K4" i="392"/>
  <c r="L4" i="392" s="1"/>
  <c r="C5" i="398"/>
  <c r="H5" i="398"/>
  <c r="I5" i="398" s="1"/>
  <c r="J5" i="401"/>
  <c r="L4" i="401"/>
  <c r="K4" i="395"/>
  <c r="I5" i="395"/>
  <c r="C5" i="395"/>
  <c r="K6" i="399" l="1"/>
  <c r="L6" i="399" s="1"/>
  <c r="C7" i="399"/>
  <c r="J7" i="399" s="1"/>
  <c r="C7" i="393"/>
  <c r="K6" i="403"/>
  <c r="L6" i="403" s="1"/>
  <c r="J5" i="398"/>
  <c r="H6" i="398" s="1"/>
  <c r="I6" i="398" s="1"/>
  <c r="C7" i="403"/>
  <c r="J7" i="403" s="1"/>
  <c r="H8" i="403" s="1"/>
  <c r="I8" i="403" s="1"/>
  <c r="H7" i="393"/>
  <c r="I7" i="393" s="1"/>
  <c r="J7" i="393" s="1"/>
  <c r="J6" i="397"/>
  <c r="H7" i="397" s="1"/>
  <c r="I7" i="397" s="1"/>
  <c r="J5" i="402"/>
  <c r="K5" i="401"/>
  <c r="L5" i="401" s="1"/>
  <c r="H6" i="401"/>
  <c r="I6" i="401" s="1"/>
  <c r="C6" i="401"/>
  <c r="K7" i="400"/>
  <c r="L7" i="400" s="1"/>
  <c r="H8" i="400"/>
  <c r="I8" i="400" s="1"/>
  <c r="K13" i="404"/>
  <c r="L13" i="404" s="1"/>
  <c r="C14" i="404"/>
  <c r="J14" i="404" s="1"/>
  <c r="C8" i="400"/>
  <c r="K5" i="392"/>
  <c r="C6" i="392"/>
  <c r="I6" i="392"/>
  <c r="J5" i="395"/>
  <c r="H6" i="395" s="1"/>
  <c r="L4" i="395"/>
  <c r="C6" i="398" l="1"/>
  <c r="K5" i="398"/>
  <c r="H8" i="399"/>
  <c r="I8" i="399" s="1"/>
  <c r="C8" i="399"/>
  <c r="K7" i="399"/>
  <c r="L7" i="399" s="1"/>
  <c r="C8" i="403"/>
  <c r="J8" i="403" s="1"/>
  <c r="K7" i="403"/>
  <c r="L7" i="403" s="1"/>
  <c r="K6" i="397"/>
  <c r="L6" i="397" s="1"/>
  <c r="C7" i="397"/>
  <c r="J7" i="397" s="1"/>
  <c r="H8" i="397" s="1"/>
  <c r="I8" i="397" s="1"/>
  <c r="C6" i="402"/>
  <c r="K5" i="402"/>
  <c r="L5" i="402" s="1"/>
  <c r="H6" i="402"/>
  <c r="I6" i="402" s="1"/>
  <c r="J8" i="400"/>
  <c r="H9" i="400" s="1"/>
  <c r="I9" i="400" s="1"/>
  <c r="J6" i="392"/>
  <c r="H7" i="392" s="1"/>
  <c r="I7" i="392" s="1"/>
  <c r="J6" i="401"/>
  <c r="K6" i="401" s="1"/>
  <c r="L6" i="401" s="1"/>
  <c r="H15" i="404"/>
  <c r="I15" i="404" s="1"/>
  <c r="C15" i="404"/>
  <c r="K14" i="404"/>
  <c r="L14" i="404" s="1"/>
  <c r="H8" i="393"/>
  <c r="I8" i="393" s="1"/>
  <c r="K7" i="393"/>
  <c r="L7" i="393" s="1"/>
  <c r="C8" i="393"/>
  <c r="L5" i="398"/>
  <c r="J6" i="398"/>
  <c r="H7" i="398" s="1"/>
  <c r="L5" i="392"/>
  <c r="I6" i="395"/>
  <c r="C6" i="395"/>
  <c r="K5" i="395"/>
  <c r="J8" i="399" l="1"/>
  <c r="H9" i="399" s="1"/>
  <c r="I9" i="399" s="1"/>
  <c r="H9" i="403"/>
  <c r="I9" i="403" s="1"/>
  <c r="C9" i="403"/>
  <c r="J6" i="402"/>
  <c r="H7" i="402" s="1"/>
  <c r="I7" i="402" s="1"/>
  <c r="K7" i="397"/>
  <c r="L7" i="397" s="1"/>
  <c r="C9" i="400"/>
  <c r="J9" i="400" s="1"/>
  <c r="H10" i="400" s="1"/>
  <c r="I10" i="400" s="1"/>
  <c r="K8" i="403"/>
  <c r="L8" i="403" s="1"/>
  <c r="J15" i="404"/>
  <c r="H16" i="404" s="1"/>
  <c r="I16" i="404" s="1"/>
  <c r="K8" i="400"/>
  <c r="L8" i="400" s="1"/>
  <c r="K8" i="399"/>
  <c r="L8" i="399" s="1"/>
  <c r="C9" i="399"/>
  <c r="K6" i="392"/>
  <c r="L6" i="392" s="1"/>
  <c r="C7" i="392"/>
  <c r="J7" i="392" s="1"/>
  <c r="H8" i="392" s="1"/>
  <c r="C7" i="401"/>
  <c r="H7" i="401"/>
  <c r="I7" i="401" s="1"/>
  <c r="C8" i="397"/>
  <c r="J8" i="397" s="1"/>
  <c r="H9" i="397" s="1"/>
  <c r="J8" i="393"/>
  <c r="I7" i="398"/>
  <c r="C7" i="398"/>
  <c r="K6" i="398"/>
  <c r="L5" i="395"/>
  <c r="J6" i="395"/>
  <c r="H7" i="395" s="1"/>
  <c r="J9" i="399" l="1"/>
  <c r="C10" i="399" s="1"/>
  <c r="C10" i="400"/>
  <c r="J10" i="400" s="1"/>
  <c r="H11" i="400" s="1"/>
  <c r="J9" i="403"/>
  <c r="C10" i="403" s="1"/>
  <c r="C7" i="402"/>
  <c r="J7" i="402" s="1"/>
  <c r="K6" i="402"/>
  <c r="L6" i="402" s="1"/>
  <c r="K15" i="404"/>
  <c r="L15" i="404" s="1"/>
  <c r="C16" i="404"/>
  <c r="J16" i="404" s="1"/>
  <c r="H17" i="404" s="1"/>
  <c r="I17" i="404" s="1"/>
  <c r="J7" i="401"/>
  <c r="H8" i="401" s="1"/>
  <c r="I8" i="401" s="1"/>
  <c r="K9" i="400"/>
  <c r="L9" i="400" s="1"/>
  <c r="K9" i="399"/>
  <c r="L9" i="399" s="1"/>
  <c r="H10" i="399"/>
  <c r="I10" i="399" s="1"/>
  <c r="J10" i="399" s="1"/>
  <c r="H11" i="399" s="1"/>
  <c r="J7" i="398"/>
  <c r="H8" i="398" s="1"/>
  <c r="I8" i="398" s="1"/>
  <c r="H9" i="393"/>
  <c r="I9" i="393" s="1"/>
  <c r="K8" i="393"/>
  <c r="L8" i="393" s="1"/>
  <c r="C9" i="393"/>
  <c r="L6" i="398"/>
  <c r="K8" i="397"/>
  <c r="L8" i="397" s="1"/>
  <c r="I9" i="397"/>
  <c r="C9" i="397"/>
  <c r="K7" i="392"/>
  <c r="C8" i="392"/>
  <c r="I8" i="392"/>
  <c r="K6" i="395"/>
  <c r="I7" i="395"/>
  <c r="C7" i="395"/>
  <c r="K9" i="403" l="1"/>
  <c r="L9" i="403" s="1"/>
  <c r="H10" i="403"/>
  <c r="I10" i="403" s="1"/>
  <c r="J10" i="403" s="1"/>
  <c r="H11" i="403" s="1"/>
  <c r="I11" i="403" s="1"/>
  <c r="C8" i="401"/>
  <c r="K7" i="401"/>
  <c r="L7" i="401" s="1"/>
  <c r="C8" i="402"/>
  <c r="H8" i="402"/>
  <c r="I8" i="402" s="1"/>
  <c r="K7" i="402"/>
  <c r="L7" i="402" s="1"/>
  <c r="C17" i="404"/>
  <c r="J17" i="404" s="1"/>
  <c r="H18" i="404" s="1"/>
  <c r="K16" i="404"/>
  <c r="L16" i="404" s="1"/>
  <c r="C8" i="398"/>
  <c r="J8" i="398" s="1"/>
  <c r="C9" i="398" s="1"/>
  <c r="J8" i="401"/>
  <c r="K7" i="398"/>
  <c r="L7" i="398" s="1"/>
  <c r="J8" i="392"/>
  <c r="H9" i="392" s="1"/>
  <c r="I9" i="392" s="1"/>
  <c r="J9" i="393"/>
  <c r="K10" i="400"/>
  <c r="L10" i="400" s="1"/>
  <c r="I11" i="400"/>
  <c r="C11" i="400"/>
  <c r="K10" i="399"/>
  <c r="L10" i="399" s="1"/>
  <c r="C11" i="399"/>
  <c r="I11" i="399"/>
  <c r="J9" i="397"/>
  <c r="H10" i="397" s="1"/>
  <c r="L7" i="392"/>
  <c r="J7" i="395"/>
  <c r="H8" i="395" s="1"/>
  <c r="L6" i="395"/>
  <c r="C11" i="403" l="1"/>
  <c r="K10" i="403"/>
  <c r="L10" i="403" s="1"/>
  <c r="J11" i="400"/>
  <c r="H12" i="400" s="1"/>
  <c r="I12" i="400" s="1"/>
  <c r="K8" i="392"/>
  <c r="L8" i="392" s="1"/>
  <c r="J8" i="402"/>
  <c r="K8" i="402" s="1"/>
  <c r="L8" i="402" s="1"/>
  <c r="C9" i="392"/>
  <c r="J9" i="392" s="1"/>
  <c r="H10" i="392" s="1"/>
  <c r="J11" i="399"/>
  <c r="H12" i="399" s="1"/>
  <c r="I12" i="399" s="1"/>
  <c r="H9" i="401"/>
  <c r="I9" i="401" s="1"/>
  <c r="C9" i="401"/>
  <c r="K8" i="401"/>
  <c r="L8" i="401" s="1"/>
  <c r="K8" i="398"/>
  <c r="L8" i="398" s="1"/>
  <c r="H9" i="398"/>
  <c r="I9" i="398" s="1"/>
  <c r="J9" i="398" s="1"/>
  <c r="H10" i="398" s="1"/>
  <c r="I10" i="398" s="1"/>
  <c r="K9" i="393"/>
  <c r="L9" i="393" s="1"/>
  <c r="H10" i="393"/>
  <c r="I10" i="393" s="1"/>
  <c r="C10" i="393"/>
  <c r="J11" i="403"/>
  <c r="C12" i="403" s="1"/>
  <c r="I18" i="404"/>
  <c r="K17" i="404"/>
  <c r="L17" i="404" s="1"/>
  <c r="C18" i="404"/>
  <c r="C12" i="400"/>
  <c r="K9" i="397"/>
  <c r="L9" i="397" s="1"/>
  <c r="C10" i="397"/>
  <c r="I10" i="397"/>
  <c r="K7" i="395"/>
  <c r="L7" i="395" s="1"/>
  <c r="I8" i="395"/>
  <c r="C8" i="395"/>
  <c r="K11" i="403" l="1"/>
  <c r="L11" i="403" s="1"/>
  <c r="K11" i="400"/>
  <c r="L11" i="400" s="1"/>
  <c r="C9" i="402"/>
  <c r="H9" i="402"/>
  <c r="I9" i="402" s="1"/>
  <c r="C12" i="399"/>
  <c r="J12" i="399" s="1"/>
  <c r="H13" i="399" s="1"/>
  <c r="K11" i="399"/>
  <c r="L11" i="399" s="1"/>
  <c r="C10" i="398"/>
  <c r="J10" i="398" s="1"/>
  <c r="J10" i="397"/>
  <c r="H11" i="397" s="1"/>
  <c r="I11" i="397" s="1"/>
  <c r="H12" i="403"/>
  <c r="I12" i="403" s="1"/>
  <c r="J12" i="403" s="1"/>
  <c r="J9" i="401"/>
  <c r="K9" i="398"/>
  <c r="L9" i="398" s="1"/>
  <c r="J10" i="393"/>
  <c r="J12" i="400"/>
  <c r="C13" i="400" s="1"/>
  <c r="J18" i="404"/>
  <c r="H19" i="404" s="1"/>
  <c r="K9" i="392"/>
  <c r="L9" i="392" s="1"/>
  <c r="C10" i="392"/>
  <c r="I10" i="392"/>
  <c r="J8" i="395"/>
  <c r="H9" i="395" s="1"/>
  <c r="J9" i="402" l="1"/>
  <c r="H10" i="402" s="1"/>
  <c r="I10" i="402" s="1"/>
  <c r="H11" i="398"/>
  <c r="I11" i="398" s="1"/>
  <c r="K10" i="398"/>
  <c r="L10" i="398" s="1"/>
  <c r="C11" i="398"/>
  <c r="K10" i="397"/>
  <c r="L10" i="397" s="1"/>
  <c r="C11" i="397"/>
  <c r="J11" i="397" s="1"/>
  <c r="H12" i="397" s="1"/>
  <c r="H13" i="403"/>
  <c r="I13" i="403" s="1"/>
  <c r="K12" i="403"/>
  <c r="L12" i="403" s="1"/>
  <c r="C13" i="403"/>
  <c r="K9" i="401"/>
  <c r="L9" i="401" s="1"/>
  <c r="H10" i="401"/>
  <c r="I10" i="401" s="1"/>
  <c r="C10" i="401"/>
  <c r="H13" i="400"/>
  <c r="I13" i="400" s="1"/>
  <c r="J13" i="400" s="1"/>
  <c r="H14" i="400" s="1"/>
  <c r="K12" i="400"/>
  <c r="L12" i="400" s="1"/>
  <c r="J10" i="392"/>
  <c r="H11" i="392" s="1"/>
  <c r="I11" i="392" s="1"/>
  <c r="H11" i="393"/>
  <c r="I11" i="393" s="1"/>
  <c r="C11" i="393"/>
  <c r="K10" i="393"/>
  <c r="L10" i="393" s="1"/>
  <c r="I19" i="404"/>
  <c r="C19" i="404"/>
  <c r="K18" i="404"/>
  <c r="L18" i="404" s="1"/>
  <c r="K12" i="399"/>
  <c r="L12" i="399" s="1"/>
  <c r="I13" i="399"/>
  <c r="C13" i="399"/>
  <c r="K8" i="395"/>
  <c r="L8" i="395" s="1"/>
  <c r="I9" i="395"/>
  <c r="C9" i="395"/>
  <c r="C11" i="392" l="1"/>
  <c r="J11" i="392" s="1"/>
  <c r="H12" i="392" s="1"/>
  <c r="C10" i="402"/>
  <c r="J10" i="402" s="1"/>
  <c r="K9" i="402"/>
  <c r="L9" i="402" s="1"/>
  <c r="J13" i="403"/>
  <c r="J11" i="398"/>
  <c r="C12" i="398" s="1"/>
  <c r="J13" i="399"/>
  <c r="H14" i="399" s="1"/>
  <c r="I14" i="399" s="1"/>
  <c r="K10" i="392"/>
  <c r="L10" i="392" s="1"/>
  <c r="J11" i="393"/>
  <c r="H12" i="393" s="1"/>
  <c r="I12" i="393" s="1"/>
  <c r="J10" i="401"/>
  <c r="J19" i="404"/>
  <c r="H20" i="404" s="1"/>
  <c r="I20" i="404" s="1"/>
  <c r="K13" i="400"/>
  <c r="L13" i="400" s="1"/>
  <c r="C14" i="400"/>
  <c r="I14" i="400"/>
  <c r="C12" i="397"/>
  <c r="K11" i="397"/>
  <c r="L11" i="397" s="1"/>
  <c r="I12" i="397"/>
  <c r="J9" i="395"/>
  <c r="H10" i="395" s="1"/>
  <c r="K11" i="398" l="1"/>
  <c r="L11" i="398" s="1"/>
  <c r="H12" i="398"/>
  <c r="I12" i="398" s="1"/>
  <c r="J12" i="398" s="1"/>
  <c r="H13" i="398" s="1"/>
  <c r="I13" i="398" s="1"/>
  <c r="C14" i="399"/>
  <c r="J14" i="399" s="1"/>
  <c r="H15" i="399" s="1"/>
  <c r="I15" i="399" s="1"/>
  <c r="H11" i="402"/>
  <c r="I11" i="402" s="1"/>
  <c r="K10" i="402"/>
  <c r="L10" i="402" s="1"/>
  <c r="C11" i="402"/>
  <c r="K13" i="399"/>
  <c r="L13" i="399" s="1"/>
  <c r="H14" i="403"/>
  <c r="I14" i="403" s="1"/>
  <c r="K13" i="403"/>
  <c r="L13" i="403" s="1"/>
  <c r="K11" i="393"/>
  <c r="L11" i="393" s="1"/>
  <c r="C14" i="403"/>
  <c r="C20" i="404"/>
  <c r="J20" i="404" s="1"/>
  <c r="J12" i="397"/>
  <c r="H13" i="397" s="1"/>
  <c r="I13" i="397" s="1"/>
  <c r="C12" i="393"/>
  <c r="J12" i="393" s="1"/>
  <c r="H11" i="401"/>
  <c r="I11" i="401" s="1"/>
  <c r="K10" i="401"/>
  <c r="L10" i="401" s="1"/>
  <c r="C11" i="401"/>
  <c r="K19" i="404"/>
  <c r="L19" i="404" s="1"/>
  <c r="J14" i="400"/>
  <c r="H15" i="400" s="1"/>
  <c r="K11" i="392"/>
  <c r="L11" i="392" s="1"/>
  <c r="C12" i="392"/>
  <c r="I12" i="392"/>
  <c r="I10" i="395"/>
  <c r="C10" i="395"/>
  <c r="K9" i="395"/>
  <c r="L9" i="395" s="1"/>
  <c r="C13" i="398" l="1"/>
  <c r="J13" i="398" s="1"/>
  <c r="H14" i="398" s="1"/>
  <c r="I14" i="398" s="1"/>
  <c r="K12" i="398"/>
  <c r="L12" i="398" s="1"/>
  <c r="C13" i="397"/>
  <c r="J13" i="397" s="1"/>
  <c r="H14" i="397" s="1"/>
  <c r="J14" i="403"/>
  <c r="C15" i="403" s="1"/>
  <c r="J11" i="402"/>
  <c r="H21" i="404"/>
  <c r="I21" i="404" s="1"/>
  <c r="K20" i="404"/>
  <c r="L20" i="404" s="1"/>
  <c r="K12" i="397"/>
  <c r="L12" i="397" s="1"/>
  <c r="C21" i="404"/>
  <c r="H13" i="393"/>
  <c r="I13" i="393" s="1"/>
  <c r="C13" i="393"/>
  <c r="K12" i="393"/>
  <c r="L12" i="393" s="1"/>
  <c r="J11" i="401"/>
  <c r="K14" i="399"/>
  <c r="L14" i="399" s="1"/>
  <c r="C15" i="399"/>
  <c r="J15" i="399" s="1"/>
  <c r="C16" i="399" s="1"/>
  <c r="J12" i="392"/>
  <c r="H13" i="392" s="1"/>
  <c r="I13" i="392" s="1"/>
  <c r="J10" i="395"/>
  <c r="H11" i="395" s="1"/>
  <c r="I11" i="395" s="1"/>
  <c r="K14" i="400"/>
  <c r="L14" i="400" s="1"/>
  <c r="C15" i="400"/>
  <c r="I15" i="400"/>
  <c r="C11" i="395" l="1"/>
  <c r="J11" i="395" s="1"/>
  <c r="H12" i="395" s="1"/>
  <c r="H15" i="403"/>
  <c r="I15" i="403" s="1"/>
  <c r="J15" i="403" s="1"/>
  <c r="K14" i="403"/>
  <c r="L14" i="403" s="1"/>
  <c r="H12" i="402"/>
  <c r="I12" i="402" s="1"/>
  <c r="C12" i="402"/>
  <c r="K11" i="402"/>
  <c r="L11" i="402" s="1"/>
  <c r="J21" i="404"/>
  <c r="H22" i="404" s="1"/>
  <c r="I22" i="404" s="1"/>
  <c r="K10" i="395"/>
  <c r="L10" i="395" s="1"/>
  <c r="J13" i="393"/>
  <c r="K13" i="393" s="1"/>
  <c r="L13" i="393" s="1"/>
  <c r="K13" i="398"/>
  <c r="L13" i="398" s="1"/>
  <c r="K12" i="392"/>
  <c r="L12" i="392" s="1"/>
  <c r="C13" i="392"/>
  <c r="J13" i="392" s="1"/>
  <c r="H14" i="392" s="1"/>
  <c r="C14" i="393"/>
  <c r="H12" i="401"/>
  <c r="I12" i="401" s="1"/>
  <c r="K11" i="401"/>
  <c r="L11" i="401" s="1"/>
  <c r="C12" i="401"/>
  <c r="K15" i="399"/>
  <c r="L15" i="399" s="1"/>
  <c r="H16" i="399"/>
  <c r="I16" i="399" s="1"/>
  <c r="J16" i="399" s="1"/>
  <c r="H17" i="399" s="1"/>
  <c r="I17" i="399" s="1"/>
  <c r="C14" i="398"/>
  <c r="J14" i="398" s="1"/>
  <c r="J15" i="400"/>
  <c r="H16" i="400" s="1"/>
  <c r="I14" i="397"/>
  <c r="C14" i="397"/>
  <c r="K13" i="397"/>
  <c r="L13" i="397" s="1"/>
  <c r="K21" i="404" l="1"/>
  <c r="L21" i="404" s="1"/>
  <c r="C22" i="404"/>
  <c r="J22" i="404" s="1"/>
  <c r="K22" i="404" s="1"/>
  <c r="L22" i="404" s="1"/>
  <c r="J12" i="402"/>
  <c r="K12" i="402" s="1"/>
  <c r="L12" i="402" s="1"/>
  <c r="K15" i="403"/>
  <c r="L15" i="403" s="1"/>
  <c r="C16" i="403"/>
  <c r="H16" i="403"/>
  <c r="I16" i="403" s="1"/>
  <c r="H14" i="393"/>
  <c r="I14" i="393" s="1"/>
  <c r="J14" i="393" s="1"/>
  <c r="H15" i="393" s="1"/>
  <c r="I15" i="393" s="1"/>
  <c r="K16" i="399"/>
  <c r="L16" i="399" s="1"/>
  <c r="J12" i="401"/>
  <c r="K12" i="401" s="1"/>
  <c r="L12" i="401" s="1"/>
  <c r="H15" i="398"/>
  <c r="I15" i="398" s="1"/>
  <c r="K14" i="398"/>
  <c r="L14" i="398" s="1"/>
  <c r="C17" i="399"/>
  <c r="J17" i="399" s="1"/>
  <c r="C15" i="398"/>
  <c r="K15" i="400"/>
  <c r="L15" i="400" s="1"/>
  <c r="I16" i="400"/>
  <c r="C16" i="400"/>
  <c r="J14" i="397"/>
  <c r="H15" i="397" s="1"/>
  <c r="K13" i="392"/>
  <c r="L13" i="392" s="1"/>
  <c r="C14" i="392"/>
  <c r="I14" i="392"/>
  <c r="K11" i="395"/>
  <c r="L11" i="395" s="1"/>
  <c r="I12" i="395"/>
  <c r="C12" i="395"/>
  <c r="H13" i="402" l="1"/>
  <c r="I13" i="402" s="1"/>
  <c r="C13" i="402"/>
  <c r="K14" i="393"/>
  <c r="L14" i="393" s="1"/>
  <c r="C15" i="393"/>
  <c r="J15" i="393" s="1"/>
  <c r="H16" i="393" s="1"/>
  <c r="J16" i="403"/>
  <c r="K16" i="403" s="1"/>
  <c r="L16" i="403" s="1"/>
  <c r="H13" i="401"/>
  <c r="I13" i="401" s="1"/>
  <c r="C23" i="404"/>
  <c r="C13" i="401"/>
  <c r="H23" i="404"/>
  <c r="I23" i="404" s="1"/>
  <c r="J15" i="398"/>
  <c r="C16" i="398" s="1"/>
  <c r="K17" i="399"/>
  <c r="L17" i="399" s="1"/>
  <c r="H18" i="399"/>
  <c r="I18" i="399" s="1"/>
  <c r="C18" i="399"/>
  <c r="J14" i="392"/>
  <c r="H15" i="392" s="1"/>
  <c r="I15" i="392" s="1"/>
  <c r="J16" i="400"/>
  <c r="H17" i="400" s="1"/>
  <c r="I17" i="400" s="1"/>
  <c r="K14" i="397"/>
  <c r="L14" i="397" s="1"/>
  <c r="C15" i="397"/>
  <c r="I15" i="397"/>
  <c r="K14" i="392"/>
  <c r="L14" i="392" s="1"/>
  <c r="J12" i="395"/>
  <c r="H13" i="395" s="1"/>
  <c r="J13" i="402" l="1"/>
  <c r="J23" i="404"/>
  <c r="K23" i="404" s="1"/>
  <c r="L23" i="404" s="1"/>
  <c r="C17" i="403"/>
  <c r="H17" i="403"/>
  <c r="I17" i="403" s="1"/>
  <c r="J13" i="401"/>
  <c r="H14" i="401" s="1"/>
  <c r="I14" i="401" s="1"/>
  <c r="K16" i="400"/>
  <c r="L16" i="400" s="1"/>
  <c r="K15" i="398"/>
  <c r="L15" i="398" s="1"/>
  <c r="H16" i="398"/>
  <c r="I16" i="398" s="1"/>
  <c r="J16" i="398" s="1"/>
  <c r="H17" i="398" s="1"/>
  <c r="I17" i="398" s="1"/>
  <c r="H14" i="402"/>
  <c r="I14" i="402" s="1"/>
  <c r="K13" i="402"/>
  <c r="L13" i="402" s="1"/>
  <c r="C14" i="402"/>
  <c r="J15" i="397"/>
  <c r="H16" i="397" s="1"/>
  <c r="I16" i="397" s="1"/>
  <c r="J18" i="399"/>
  <c r="H19" i="399" s="1"/>
  <c r="I19" i="399" s="1"/>
  <c r="C15" i="392"/>
  <c r="J15" i="392" s="1"/>
  <c r="H16" i="392" s="1"/>
  <c r="C14" i="401"/>
  <c r="C17" i="400"/>
  <c r="J17" i="400" s="1"/>
  <c r="H18" i="400" s="1"/>
  <c r="I16" i="393"/>
  <c r="K15" i="393"/>
  <c r="L15" i="393" s="1"/>
  <c r="C16" i="393"/>
  <c r="K12" i="395"/>
  <c r="L12" i="395" s="1"/>
  <c r="I13" i="395"/>
  <c r="C13" i="395"/>
  <c r="H24" i="404" l="1"/>
  <c r="I24" i="404" s="1"/>
  <c r="K15" i="397"/>
  <c r="L15" i="397" s="1"/>
  <c r="C24" i="404"/>
  <c r="J17" i="403"/>
  <c r="H18" i="403" s="1"/>
  <c r="I18" i="403" s="1"/>
  <c r="C16" i="397"/>
  <c r="J16" i="397" s="1"/>
  <c r="H17" i="397" s="1"/>
  <c r="K13" i="401"/>
  <c r="L13" i="401" s="1"/>
  <c r="K18" i="399"/>
  <c r="L18" i="399" s="1"/>
  <c r="C17" i="398"/>
  <c r="J17" i="398" s="1"/>
  <c r="K16" i="398"/>
  <c r="L16" i="398" s="1"/>
  <c r="J14" i="402"/>
  <c r="C19" i="399"/>
  <c r="J19" i="399" s="1"/>
  <c r="K19" i="399" s="1"/>
  <c r="L19" i="399" s="1"/>
  <c r="J14" i="401"/>
  <c r="J16" i="393"/>
  <c r="K16" i="393" s="1"/>
  <c r="L16" i="393" s="1"/>
  <c r="K17" i="400"/>
  <c r="L17" i="400" s="1"/>
  <c r="C18" i="400"/>
  <c r="I18" i="400"/>
  <c r="K15" i="392"/>
  <c r="L15" i="392" s="1"/>
  <c r="C16" i="392"/>
  <c r="I16" i="392"/>
  <c r="J13" i="395"/>
  <c r="H14" i="395" s="1"/>
  <c r="J24" i="404" l="1"/>
  <c r="H25" i="404" s="1"/>
  <c r="I25" i="404" s="1"/>
  <c r="C18" i="403"/>
  <c r="J18" i="403" s="1"/>
  <c r="H19" i="403" s="1"/>
  <c r="I19" i="403" s="1"/>
  <c r="C19" i="403"/>
  <c r="J19" i="403" s="1"/>
  <c r="K17" i="403"/>
  <c r="L17" i="403" s="1"/>
  <c r="C25" i="404"/>
  <c r="K24" i="404"/>
  <c r="L24" i="404" s="1"/>
  <c r="K17" i="398"/>
  <c r="L17" i="398" s="1"/>
  <c r="C18" i="398"/>
  <c r="H18" i="398"/>
  <c r="I18" i="398" s="1"/>
  <c r="K14" i="402"/>
  <c r="L14" i="402" s="1"/>
  <c r="C15" i="402"/>
  <c r="H15" i="402"/>
  <c r="I15" i="402" s="1"/>
  <c r="C17" i="393"/>
  <c r="J16" i="392"/>
  <c r="H17" i="392" s="1"/>
  <c r="I17" i="392" s="1"/>
  <c r="H15" i="401"/>
  <c r="I15" i="401" s="1"/>
  <c r="C15" i="401"/>
  <c r="K14" i="401"/>
  <c r="L14" i="401" s="1"/>
  <c r="C20" i="399"/>
  <c r="H20" i="399"/>
  <c r="I20" i="399" s="1"/>
  <c r="H17" i="393"/>
  <c r="I17" i="393" s="1"/>
  <c r="J18" i="400"/>
  <c r="H19" i="400" s="1"/>
  <c r="K16" i="397"/>
  <c r="L16" i="397" s="1"/>
  <c r="I17" i="397"/>
  <c r="C17" i="397"/>
  <c r="K13" i="395"/>
  <c r="L13" i="395" s="1"/>
  <c r="I14" i="395"/>
  <c r="C14" i="395"/>
  <c r="K18" i="403" l="1"/>
  <c r="L18" i="403" s="1"/>
  <c r="J25" i="404"/>
  <c r="H26" i="404" s="1"/>
  <c r="I26" i="404" s="1"/>
  <c r="J26" i="404" s="1"/>
  <c r="H27" i="404" s="1"/>
  <c r="I27" i="404" s="1"/>
  <c r="C17" i="392"/>
  <c r="H20" i="403"/>
  <c r="I20" i="403" s="1"/>
  <c r="K19" i="403"/>
  <c r="L19" i="403" s="1"/>
  <c r="C20" i="403"/>
  <c r="J18" i="398"/>
  <c r="K18" i="398" s="1"/>
  <c r="L18" i="398" s="1"/>
  <c r="C26" i="404"/>
  <c r="K25" i="404"/>
  <c r="L25" i="404" s="1"/>
  <c r="J17" i="393"/>
  <c r="C18" i="393" s="1"/>
  <c r="J15" i="402"/>
  <c r="H16" i="402" s="1"/>
  <c r="I16" i="402" s="1"/>
  <c r="J20" i="399"/>
  <c r="H21" i="399" s="1"/>
  <c r="I21" i="399" s="1"/>
  <c r="K16" i="392"/>
  <c r="L16" i="392" s="1"/>
  <c r="J15" i="401"/>
  <c r="K18" i="400"/>
  <c r="L18" i="400" s="1"/>
  <c r="I19" i="400"/>
  <c r="C19" i="400"/>
  <c r="J17" i="397"/>
  <c r="H18" i="397" s="1"/>
  <c r="J17" i="392"/>
  <c r="H18" i="392" s="1"/>
  <c r="J14" i="395"/>
  <c r="H15" i="395" s="1"/>
  <c r="J20" i="403" l="1"/>
  <c r="C21" i="403" s="1"/>
  <c r="H21" i="403"/>
  <c r="I21" i="403" s="1"/>
  <c r="J21" i="403" s="1"/>
  <c r="H22" i="403" s="1"/>
  <c r="I22" i="403" s="1"/>
  <c r="K20" i="403"/>
  <c r="L20" i="403" s="1"/>
  <c r="C19" i="398"/>
  <c r="H19" i="398"/>
  <c r="I19" i="398" s="1"/>
  <c r="K17" i="393"/>
  <c r="L17" i="393" s="1"/>
  <c r="H18" i="393"/>
  <c r="I18" i="393" s="1"/>
  <c r="J18" i="393" s="1"/>
  <c r="C16" i="402"/>
  <c r="J16" i="402" s="1"/>
  <c r="K26" i="404"/>
  <c r="L26" i="404" s="1"/>
  <c r="C27" i="404"/>
  <c r="J27" i="404" s="1"/>
  <c r="K20" i="399"/>
  <c r="L20" i="399" s="1"/>
  <c r="K15" i="402"/>
  <c r="L15" i="402" s="1"/>
  <c r="C21" i="399"/>
  <c r="J21" i="399" s="1"/>
  <c r="H22" i="399" s="1"/>
  <c r="I22" i="399" s="1"/>
  <c r="J19" i="400"/>
  <c r="H20" i="400" s="1"/>
  <c r="I20" i="400" s="1"/>
  <c r="K21" i="403"/>
  <c r="L21" i="403" s="1"/>
  <c r="C22" i="403"/>
  <c r="H16" i="401"/>
  <c r="I16" i="401" s="1"/>
  <c r="C16" i="401"/>
  <c r="K15" i="401"/>
  <c r="L15" i="401" s="1"/>
  <c r="K17" i="397"/>
  <c r="L17" i="397" s="1"/>
  <c r="C18" i="397"/>
  <c r="I18" i="397"/>
  <c r="I18" i="392"/>
  <c r="K17" i="392"/>
  <c r="L17" i="392" s="1"/>
  <c r="C18" i="392"/>
  <c r="K14" i="395"/>
  <c r="L14" i="395" s="1"/>
  <c r="I15" i="395"/>
  <c r="C15" i="395"/>
  <c r="J22" i="403" l="1"/>
  <c r="H23" i="403" s="1"/>
  <c r="J19" i="398"/>
  <c r="K19" i="398" s="1"/>
  <c r="L19" i="398" s="1"/>
  <c r="H20" i="398"/>
  <c r="I20" i="398" s="1"/>
  <c r="K18" i="393"/>
  <c r="L18" i="393" s="1"/>
  <c r="C19" i="393"/>
  <c r="H19" i="393"/>
  <c r="I19" i="393" s="1"/>
  <c r="C28" i="404"/>
  <c r="K27" i="404"/>
  <c r="L27" i="404" s="1"/>
  <c r="H28" i="404"/>
  <c r="I28" i="404" s="1"/>
  <c r="J28" i="404" s="1"/>
  <c r="C29" i="404" s="1"/>
  <c r="C20" i="400"/>
  <c r="J20" i="400" s="1"/>
  <c r="K19" i="400"/>
  <c r="L19" i="400" s="1"/>
  <c r="C20" i="398"/>
  <c r="C22" i="399"/>
  <c r="J22" i="399" s="1"/>
  <c r="H23" i="399" s="1"/>
  <c r="I23" i="399" s="1"/>
  <c r="K21" i="399"/>
  <c r="L21" i="399" s="1"/>
  <c r="K16" i="402"/>
  <c r="L16" i="402" s="1"/>
  <c r="C17" i="402"/>
  <c r="H17" i="402"/>
  <c r="I17" i="402" s="1"/>
  <c r="J16" i="401"/>
  <c r="K22" i="403"/>
  <c r="L22" i="403" s="1"/>
  <c r="C23" i="403"/>
  <c r="I23" i="403"/>
  <c r="J18" i="397"/>
  <c r="C19" i="397" s="1"/>
  <c r="J18" i="392"/>
  <c r="H19" i="392" s="1"/>
  <c r="J15" i="395"/>
  <c r="H16" i="395" s="1"/>
  <c r="J19" i="393" l="1"/>
  <c r="H20" i="393" s="1"/>
  <c r="K28" i="404"/>
  <c r="L28" i="404" s="1"/>
  <c r="H29" i="404"/>
  <c r="I29" i="404" s="1"/>
  <c r="J29" i="404" s="1"/>
  <c r="J20" i="398"/>
  <c r="K20" i="398" s="1"/>
  <c r="L20" i="398" s="1"/>
  <c r="J17" i="402"/>
  <c r="H18" i="402" s="1"/>
  <c r="I18" i="402" s="1"/>
  <c r="C23" i="399"/>
  <c r="J23" i="399" s="1"/>
  <c r="K22" i="399"/>
  <c r="L22" i="399" s="1"/>
  <c r="K16" i="401"/>
  <c r="L16" i="401" s="1"/>
  <c r="H17" i="401"/>
  <c r="I17" i="401" s="1"/>
  <c r="C17" i="401"/>
  <c r="K20" i="400"/>
  <c r="L20" i="400" s="1"/>
  <c r="H21" i="400"/>
  <c r="I21" i="400" s="1"/>
  <c r="K18" i="397"/>
  <c r="L18" i="397" s="1"/>
  <c r="H19" i="397"/>
  <c r="I19" i="397" s="1"/>
  <c r="J19" i="397" s="1"/>
  <c r="H20" i="397" s="1"/>
  <c r="J23" i="403"/>
  <c r="C21" i="400"/>
  <c r="I19" i="392"/>
  <c r="K18" i="392"/>
  <c r="L18" i="392" s="1"/>
  <c r="C19" i="392"/>
  <c r="C20" i="393"/>
  <c r="I20" i="393"/>
  <c r="K19" i="393"/>
  <c r="L19" i="393" s="1"/>
  <c r="K15" i="395"/>
  <c r="L15" i="395" s="1"/>
  <c r="I16" i="395"/>
  <c r="C16" i="395"/>
  <c r="C21" i="398" l="1"/>
  <c r="H24" i="399"/>
  <c r="I24" i="399" s="1"/>
  <c r="C24" i="399"/>
  <c r="H21" i="398"/>
  <c r="I21" i="398" s="1"/>
  <c r="J21" i="398" s="1"/>
  <c r="K17" i="402"/>
  <c r="L17" i="402" s="1"/>
  <c r="C18" i="402"/>
  <c r="J18" i="402" s="1"/>
  <c r="K23" i="399"/>
  <c r="L23" i="399" s="1"/>
  <c r="H24" i="403"/>
  <c r="I24" i="403" s="1"/>
  <c r="K23" i="403"/>
  <c r="L23" i="403" s="1"/>
  <c r="C24" i="403"/>
  <c r="J17" i="401"/>
  <c r="H30" i="404"/>
  <c r="I30" i="404" s="1"/>
  <c r="C30" i="404"/>
  <c r="K29" i="404"/>
  <c r="L29" i="404" s="1"/>
  <c r="J21" i="400"/>
  <c r="H22" i="400" s="1"/>
  <c r="C20" i="397"/>
  <c r="K19" i="397"/>
  <c r="L19" i="397" s="1"/>
  <c r="I20" i="397"/>
  <c r="J19" i="392"/>
  <c r="H20" i="392" s="1"/>
  <c r="J20" i="393"/>
  <c r="H21" i="393" s="1"/>
  <c r="J16" i="395"/>
  <c r="H17" i="395" s="1"/>
  <c r="J24" i="399" l="1"/>
  <c r="H25" i="399" s="1"/>
  <c r="I25" i="399" s="1"/>
  <c r="C25" i="399"/>
  <c r="K21" i="398"/>
  <c r="L21" i="398" s="1"/>
  <c r="C22" i="398"/>
  <c r="J24" i="403"/>
  <c r="C25" i="403" s="1"/>
  <c r="C19" i="402"/>
  <c r="K18" i="402"/>
  <c r="L18" i="402" s="1"/>
  <c r="H19" i="402"/>
  <c r="I19" i="402" s="1"/>
  <c r="H22" i="398"/>
  <c r="I22" i="398" s="1"/>
  <c r="H18" i="401"/>
  <c r="I18" i="401" s="1"/>
  <c r="C18" i="401"/>
  <c r="K17" i="401"/>
  <c r="L17" i="401" s="1"/>
  <c r="J30" i="404"/>
  <c r="J20" i="397"/>
  <c r="H21" i="397" s="1"/>
  <c r="I21" i="397" s="1"/>
  <c r="K21" i="400"/>
  <c r="L21" i="400" s="1"/>
  <c r="I22" i="400"/>
  <c r="C22" i="400"/>
  <c r="I20" i="392"/>
  <c r="C20" i="392"/>
  <c r="K19" i="392"/>
  <c r="L19" i="392" s="1"/>
  <c r="I21" i="393"/>
  <c r="K20" i="393"/>
  <c r="L20" i="393" s="1"/>
  <c r="C21" i="393"/>
  <c r="K16" i="395"/>
  <c r="L16" i="395" s="1"/>
  <c r="I17" i="395"/>
  <c r="C17" i="395"/>
  <c r="K24" i="399" l="1"/>
  <c r="L24" i="399" s="1"/>
  <c r="J25" i="399"/>
  <c r="C26" i="399" s="1"/>
  <c r="J22" i="398"/>
  <c r="H23" i="398" s="1"/>
  <c r="I23" i="398" s="1"/>
  <c r="K24" i="403"/>
  <c r="L24" i="403" s="1"/>
  <c r="H25" i="403"/>
  <c r="I25" i="403" s="1"/>
  <c r="J25" i="403" s="1"/>
  <c r="C26" i="403" s="1"/>
  <c r="J19" i="402"/>
  <c r="K25" i="399"/>
  <c r="L25" i="399" s="1"/>
  <c r="K20" i="397"/>
  <c r="L20" i="397" s="1"/>
  <c r="C21" i="397"/>
  <c r="J21" i="397" s="1"/>
  <c r="H22" i="397" s="1"/>
  <c r="J18" i="401"/>
  <c r="H31" i="404"/>
  <c r="I31" i="404" s="1"/>
  <c r="C31" i="404"/>
  <c r="K30" i="404"/>
  <c r="L30" i="404" s="1"/>
  <c r="H26" i="399"/>
  <c r="I26" i="399" s="1"/>
  <c r="J26" i="399" s="1"/>
  <c r="J21" i="393"/>
  <c r="H22" i="393" s="1"/>
  <c r="I22" i="393" s="1"/>
  <c r="J22" i="400"/>
  <c r="H23" i="400" s="1"/>
  <c r="J20" i="392"/>
  <c r="H21" i="392" s="1"/>
  <c r="J17" i="395"/>
  <c r="H18" i="395" s="1"/>
  <c r="K22" i="398" l="1"/>
  <c r="L22" i="398" s="1"/>
  <c r="C23" i="398"/>
  <c r="J23" i="398" s="1"/>
  <c r="C24" i="398" s="1"/>
  <c r="K25" i="403"/>
  <c r="L25" i="403" s="1"/>
  <c r="H26" i="403"/>
  <c r="I26" i="403" s="1"/>
  <c r="J26" i="403" s="1"/>
  <c r="H27" i="403" s="1"/>
  <c r="I27" i="403" s="1"/>
  <c r="H20" i="402"/>
  <c r="I20" i="402" s="1"/>
  <c r="K19" i="402"/>
  <c r="L19" i="402" s="1"/>
  <c r="C20" i="402"/>
  <c r="H24" i="398"/>
  <c r="I24" i="398" s="1"/>
  <c r="K23" i="398"/>
  <c r="L23" i="398" s="1"/>
  <c r="J31" i="404"/>
  <c r="H32" i="404" s="1"/>
  <c r="I32" i="404" s="1"/>
  <c r="C22" i="393"/>
  <c r="J22" i="393" s="1"/>
  <c r="H23" i="393" s="1"/>
  <c r="H19" i="401"/>
  <c r="I19" i="401" s="1"/>
  <c r="K18" i="401"/>
  <c r="L18" i="401" s="1"/>
  <c r="C19" i="401"/>
  <c r="H27" i="399"/>
  <c r="I27" i="399" s="1"/>
  <c r="C27" i="399"/>
  <c r="K26" i="399"/>
  <c r="L26" i="399" s="1"/>
  <c r="K21" i="393"/>
  <c r="L21" i="393" s="1"/>
  <c r="K22" i="400"/>
  <c r="L22" i="400" s="1"/>
  <c r="I23" i="400"/>
  <c r="C23" i="400"/>
  <c r="I22" i="397"/>
  <c r="C22" i="397"/>
  <c r="K21" i="397"/>
  <c r="L21" i="397" s="1"/>
  <c r="C21" i="392"/>
  <c r="I21" i="392"/>
  <c r="K20" i="392"/>
  <c r="L20" i="392" s="1"/>
  <c r="C18" i="395"/>
  <c r="I18" i="395"/>
  <c r="K17" i="395"/>
  <c r="L17" i="395" s="1"/>
  <c r="C27" i="403" l="1"/>
  <c r="K26" i="403"/>
  <c r="L26" i="403" s="1"/>
  <c r="J20" i="402"/>
  <c r="K20" i="402" s="1"/>
  <c r="L20" i="402" s="1"/>
  <c r="K31" i="404"/>
  <c r="L31" i="404" s="1"/>
  <c r="J24" i="398"/>
  <c r="K24" i="398" s="1"/>
  <c r="L24" i="398" s="1"/>
  <c r="C32" i="404"/>
  <c r="J32" i="404" s="1"/>
  <c r="J27" i="399"/>
  <c r="H28" i="399" s="1"/>
  <c r="I28" i="399" s="1"/>
  <c r="J19" i="401"/>
  <c r="J21" i="392"/>
  <c r="H22" i="392" s="1"/>
  <c r="I22" i="392" s="1"/>
  <c r="J27" i="403"/>
  <c r="H28" i="403" s="1"/>
  <c r="I28" i="403" s="1"/>
  <c r="J23" i="400"/>
  <c r="H24" i="400" s="1"/>
  <c r="J22" i="397"/>
  <c r="H23" i="397" s="1"/>
  <c r="I23" i="393"/>
  <c r="K22" i="393"/>
  <c r="L22" i="393" s="1"/>
  <c r="C23" i="393"/>
  <c r="J18" i="395"/>
  <c r="H19" i="395" s="1"/>
  <c r="C21" i="402" l="1"/>
  <c r="H21" i="402"/>
  <c r="I21" i="402" s="1"/>
  <c r="J21" i="402" s="1"/>
  <c r="K21" i="402" s="1"/>
  <c r="L21" i="402" s="1"/>
  <c r="H25" i="398"/>
  <c r="I25" i="398" s="1"/>
  <c r="K27" i="403"/>
  <c r="L27" i="403" s="1"/>
  <c r="C25" i="398"/>
  <c r="C28" i="399"/>
  <c r="J28" i="399" s="1"/>
  <c r="H29" i="399" s="1"/>
  <c r="I29" i="399" s="1"/>
  <c r="C28" i="403"/>
  <c r="J28" i="403" s="1"/>
  <c r="C29" i="403" s="1"/>
  <c r="K21" i="392"/>
  <c r="L21" i="392" s="1"/>
  <c r="C22" i="392"/>
  <c r="J22" i="392" s="1"/>
  <c r="H23" i="392" s="1"/>
  <c r="K27" i="399"/>
  <c r="L27" i="399" s="1"/>
  <c r="H20" i="401"/>
  <c r="I20" i="401" s="1"/>
  <c r="C20" i="401"/>
  <c r="K19" i="401"/>
  <c r="L19" i="401" s="1"/>
  <c r="H33" i="404"/>
  <c r="I33" i="404" s="1"/>
  <c r="C33" i="404"/>
  <c r="K32" i="404"/>
  <c r="L32" i="404" s="1"/>
  <c r="J23" i="393"/>
  <c r="C24" i="393" s="1"/>
  <c r="I24" i="400"/>
  <c r="C24" i="400"/>
  <c r="K23" i="400"/>
  <c r="L23" i="400" s="1"/>
  <c r="K22" i="397"/>
  <c r="L22" i="397" s="1"/>
  <c r="I23" i="397"/>
  <c r="C23" i="397"/>
  <c r="I19" i="395"/>
  <c r="C19" i="395"/>
  <c r="K18" i="395"/>
  <c r="L18" i="395" s="1"/>
  <c r="J25" i="398" l="1"/>
  <c r="H26" i="398" s="1"/>
  <c r="I26" i="398" s="1"/>
  <c r="C22" i="402"/>
  <c r="K23" i="393"/>
  <c r="L23" i="393" s="1"/>
  <c r="H22" i="402"/>
  <c r="I22" i="402" s="1"/>
  <c r="J22" i="402" s="1"/>
  <c r="K22" i="402" s="1"/>
  <c r="L22" i="402" s="1"/>
  <c r="J20" i="401"/>
  <c r="K20" i="401" s="1"/>
  <c r="L20" i="401" s="1"/>
  <c r="J33" i="404"/>
  <c r="H34" i="404" s="1"/>
  <c r="I34" i="404" s="1"/>
  <c r="C29" i="399"/>
  <c r="J29" i="399" s="1"/>
  <c r="H30" i="399" s="1"/>
  <c r="I30" i="399" s="1"/>
  <c r="K28" i="399"/>
  <c r="L28" i="399" s="1"/>
  <c r="K28" i="403"/>
  <c r="L28" i="403" s="1"/>
  <c r="H29" i="403"/>
  <c r="I29" i="403" s="1"/>
  <c r="J29" i="403" s="1"/>
  <c r="J24" i="400"/>
  <c r="H25" i="400" s="1"/>
  <c r="I25" i="400" s="1"/>
  <c r="H24" i="393"/>
  <c r="I24" i="393" s="1"/>
  <c r="J24" i="393" s="1"/>
  <c r="J19" i="395"/>
  <c r="H20" i="395" s="1"/>
  <c r="I20" i="395" s="1"/>
  <c r="J23" i="397"/>
  <c r="H24" i="397" s="1"/>
  <c r="C23" i="392"/>
  <c r="I23" i="392"/>
  <c r="K22" i="392"/>
  <c r="L22" i="392" s="1"/>
  <c r="C26" i="398" l="1"/>
  <c r="J26" i="398" s="1"/>
  <c r="K26" i="398" s="1"/>
  <c r="L26" i="398" s="1"/>
  <c r="K25" i="398"/>
  <c r="L25" i="398" s="1"/>
  <c r="K33" i="404"/>
  <c r="L33" i="404" s="1"/>
  <c r="C34" i="404"/>
  <c r="J34" i="404" s="1"/>
  <c r="H21" i="401"/>
  <c r="I21" i="401" s="1"/>
  <c r="C21" i="401"/>
  <c r="C25" i="400"/>
  <c r="J25" i="400" s="1"/>
  <c r="H26" i="400" s="1"/>
  <c r="C23" i="402"/>
  <c r="H23" i="402"/>
  <c r="I23" i="402" s="1"/>
  <c r="K24" i="400"/>
  <c r="L24" i="400" s="1"/>
  <c r="H30" i="403"/>
  <c r="I30" i="403" s="1"/>
  <c r="K29" i="403"/>
  <c r="L29" i="403" s="1"/>
  <c r="H27" i="398"/>
  <c r="I27" i="398" s="1"/>
  <c r="C20" i="395"/>
  <c r="J20" i="395" s="1"/>
  <c r="H21" i="395" s="1"/>
  <c r="C30" i="403"/>
  <c r="K29" i="399"/>
  <c r="L29" i="399" s="1"/>
  <c r="C30" i="399"/>
  <c r="J30" i="399" s="1"/>
  <c r="H31" i="399" s="1"/>
  <c r="J23" i="392"/>
  <c r="H24" i="392" s="1"/>
  <c r="I24" i="392" s="1"/>
  <c r="K24" i="393"/>
  <c r="L24" i="393" s="1"/>
  <c r="H25" i="393"/>
  <c r="I25" i="393" s="1"/>
  <c r="C25" i="393"/>
  <c r="K19" i="395"/>
  <c r="L19" i="395" s="1"/>
  <c r="K23" i="397"/>
  <c r="L23" i="397" s="1"/>
  <c r="I24" i="397"/>
  <c r="C24" i="397"/>
  <c r="C27" i="398" l="1"/>
  <c r="J23" i="402"/>
  <c r="J21" i="401"/>
  <c r="H22" i="401" s="1"/>
  <c r="I22" i="401" s="1"/>
  <c r="J30" i="403"/>
  <c r="H31" i="403" s="1"/>
  <c r="I31" i="403" s="1"/>
  <c r="J27" i="398"/>
  <c r="H28" i="398" s="1"/>
  <c r="I28" i="398" s="1"/>
  <c r="K23" i="402"/>
  <c r="L23" i="402" s="1"/>
  <c r="H24" i="402"/>
  <c r="I24" i="402" s="1"/>
  <c r="C24" i="402"/>
  <c r="C24" i="392"/>
  <c r="J24" i="392" s="1"/>
  <c r="H25" i="392" s="1"/>
  <c r="K23" i="392"/>
  <c r="L23" i="392" s="1"/>
  <c r="J25" i="393"/>
  <c r="H26" i="393" s="1"/>
  <c r="I26" i="393" s="1"/>
  <c r="C22" i="401"/>
  <c r="J22" i="401" s="1"/>
  <c r="H35" i="404"/>
  <c r="I35" i="404" s="1"/>
  <c r="K34" i="404"/>
  <c r="L34" i="404" s="1"/>
  <c r="C35" i="404"/>
  <c r="C26" i="400"/>
  <c r="K25" i="400"/>
  <c r="L25" i="400" s="1"/>
  <c r="I26" i="400"/>
  <c r="C31" i="399"/>
  <c r="I31" i="399"/>
  <c r="K30" i="399"/>
  <c r="L30" i="399" s="1"/>
  <c r="J24" i="397"/>
  <c r="H25" i="397" s="1"/>
  <c r="I21" i="395"/>
  <c r="C21" i="395"/>
  <c r="K20" i="395"/>
  <c r="L20" i="395" s="1"/>
  <c r="C31" i="403" l="1"/>
  <c r="K30" i="403"/>
  <c r="L30" i="403" s="1"/>
  <c r="K21" i="401"/>
  <c r="L21" i="401" s="1"/>
  <c r="K27" i="398"/>
  <c r="L27" i="398" s="1"/>
  <c r="C28" i="398"/>
  <c r="J28" i="398" s="1"/>
  <c r="H29" i="398" s="1"/>
  <c r="I29" i="398" s="1"/>
  <c r="J24" i="402"/>
  <c r="K22" i="401"/>
  <c r="L22" i="401" s="1"/>
  <c r="H23" i="401"/>
  <c r="I23" i="401" s="1"/>
  <c r="C23" i="401"/>
  <c r="C26" i="393"/>
  <c r="J26" i="393" s="1"/>
  <c r="C27" i="393" s="1"/>
  <c r="K25" i="393"/>
  <c r="L25" i="393" s="1"/>
  <c r="J26" i="400"/>
  <c r="H27" i="400" s="1"/>
  <c r="I27" i="400" s="1"/>
  <c r="J35" i="404"/>
  <c r="J21" i="395"/>
  <c r="H22" i="395" s="1"/>
  <c r="I22" i="395" s="1"/>
  <c r="J31" i="403"/>
  <c r="H32" i="403" s="1"/>
  <c r="I32" i="403" s="1"/>
  <c r="J31" i="399"/>
  <c r="K31" i="399" s="1"/>
  <c r="L31" i="399" s="1"/>
  <c r="K24" i="397"/>
  <c r="L24" i="397" s="1"/>
  <c r="I25" i="397"/>
  <c r="C25" i="397"/>
  <c r="K24" i="392"/>
  <c r="L24" i="392" s="1"/>
  <c r="C25" i="392"/>
  <c r="I25" i="392"/>
  <c r="H27" i="393" l="1"/>
  <c r="I27" i="393" s="1"/>
  <c r="J27" i="393" s="1"/>
  <c r="K27" i="393" s="1"/>
  <c r="L27" i="393" s="1"/>
  <c r="C29" i="398"/>
  <c r="J29" i="398" s="1"/>
  <c r="K28" i="398"/>
  <c r="L28" i="398" s="1"/>
  <c r="K26" i="393"/>
  <c r="L26" i="393" s="1"/>
  <c r="C22" i="395"/>
  <c r="J22" i="395" s="1"/>
  <c r="K26" i="400"/>
  <c r="L26" i="400" s="1"/>
  <c r="K31" i="403"/>
  <c r="L31" i="403" s="1"/>
  <c r="H25" i="402"/>
  <c r="I25" i="402" s="1"/>
  <c r="C25" i="402"/>
  <c r="K24" i="402"/>
  <c r="L24" i="402" s="1"/>
  <c r="C27" i="400"/>
  <c r="J27" i="400" s="1"/>
  <c r="H28" i="400" s="1"/>
  <c r="I28" i="400" s="1"/>
  <c r="K21" i="395"/>
  <c r="L21" i="395" s="1"/>
  <c r="J23" i="401"/>
  <c r="C32" i="399"/>
  <c r="C32" i="403"/>
  <c r="J32" i="403" s="1"/>
  <c r="C33" i="403" s="1"/>
  <c r="H36" i="404"/>
  <c r="I36" i="404" s="1"/>
  <c r="K35" i="404"/>
  <c r="L35" i="404" s="1"/>
  <c r="C36" i="404"/>
  <c r="H32" i="399"/>
  <c r="I32" i="399" s="1"/>
  <c r="J25" i="397"/>
  <c r="H26" i="397" s="1"/>
  <c r="J25" i="392"/>
  <c r="K25" i="392" s="1"/>
  <c r="L25" i="392" s="1"/>
  <c r="H30" i="398" l="1"/>
  <c r="I30" i="398" s="1"/>
  <c r="C30" i="398"/>
  <c r="K29" i="398"/>
  <c r="L29" i="398" s="1"/>
  <c r="H28" i="393"/>
  <c r="I28" i="393" s="1"/>
  <c r="H23" i="395"/>
  <c r="I23" i="395" s="1"/>
  <c r="K22" i="395"/>
  <c r="L22" i="395" s="1"/>
  <c r="C23" i="395"/>
  <c r="C28" i="400"/>
  <c r="J28" i="400" s="1"/>
  <c r="H29" i="400" s="1"/>
  <c r="C28" i="393"/>
  <c r="K27" i="400"/>
  <c r="L27" i="400" s="1"/>
  <c r="J25" i="402"/>
  <c r="H24" i="401"/>
  <c r="I24" i="401" s="1"/>
  <c r="K23" i="401"/>
  <c r="L23" i="401" s="1"/>
  <c r="C24" i="401"/>
  <c r="J32" i="399"/>
  <c r="H33" i="399" s="1"/>
  <c r="I33" i="399" s="1"/>
  <c r="K32" i="403"/>
  <c r="L32" i="403" s="1"/>
  <c r="H33" i="403"/>
  <c r="I33" i="403" s="1"/>
  <c r="J33" i="403" s="1"/>
  <c r="J36" i="404"/>
  <c r="C26" i="392"/>
  <c r="H26" i="392"/>
  <c r="I26" i="392" s="1"/>
  <c r="K25" i="397"/>
  <c r="L25" i="397" s="1"/>
  <c r="C26" i="397"/>
  <c r="I26" i="397"/>
  <c r="J30" i="398" l="1"/>
  <c r="H31" i="398" s="1"/>
  <c r="I31" i="398" s="1"/>
  <c r="J23" i="395"/>
  <c r="C24" i="395" s="1"/>
  <c r="J26" i="392"/>
  <c r="H27" i="392" s="1"/>
  <c r="I27" i="392" s="1"/>
  <c r="J28" i="393"/>
  <c r="K28" i="393" s="1"/>
  <c r="L28" i="393" s="1"/>
  <c r="H26" i="402"/>
  <c r="I26" i="402" s="1"/>
  <c r="C26" i="402"/>
  <c r="K25" i="402"/>
  <c r="L25" i="402" s="1"/>
  <c r="J24" i="401"/>
  <c r="K32" i="399"/>
  <c r="L32" i="399" s="1"/>
  <c r="C33" i="399"/>
  <c r="J33" i="399" s="1"/>
  <c r="H34" i="399" s="1"/>
  <c r="J26" i="397"/>
  <c r="H27" i="397" s="1"/>
  <c r="I27" i="397" s="1"/>
  <c r="H34" i="403"/>
  <c r="I34" i="403" s="1"/>
  <c r="K33" i="403"/>
  <c r="L33" i="403" s="1"/>
  <c r="C34" i="403"/>
  <c r="H37" i="404"/>
  <c r="I37" i="404" s="1"/>
  <c r="K36" i="404"/>
  <c r="L36" i="404" s="1"/>
  <c r="C37" i="404"/>
  <c r="K28" i="400"/>
  <c r="L28" i="400" s="1"/>
  <c r="C29" i="400"/>
  <c r="I29" i="400"/>
  <c r="K30" i="398" l="1"/>
  <c r="L30" i="398" s="1"/>
  <c r="C31" i="398"/>
  <c r="J31" i="398" s="1"/>
  <c r="H32" i="398" s="1"/>
  <c r="I32" i="398" s="1"/>
  <c r="K26" i="392"/>
  <c r="L26" i="392" s="1"/>
  <c r="C27" i="392"/>
  <c r="J27" i="392" s="1"/>
  <c r="H28" i="392" s="1"/>
  <c r="H29" i="393"/>
  <c r="I29" i="393" s="1"/>
  <c r="K23" i="395"/>
  <c r="L23" i="395" s="1"/>
  <c r="C29" i="393"/>
  <c r="H24" i="395"/>
  <c r="I24" i="395" s="1"/>
  <c r="J24" i="395" s="1"/>
  <c r="H25" i="395" s="1"/>
  <c r="I25" i="395" s="1"/>
  <c r="C27" i="397"/>
  <c r="J27" i="397" s="1"/>
  <c r="H28" i="397" s="1"/>
  <c r="K26" i="397"/>
  <c r="L26" i="397" s="1"/>
  <c r="J34" i="403"/>
  <c r="H35" i="403" s="1"/>
  <c r="I35" i="403" s="1"/>
  <c r="J26" i="402"/>
  <c r="K24" i="401"/>
  <c r="L24" i="401" s="1"/>
  <c r="C25" i="401"/>
  <c r="H25" i="401"/>
  <c r="I25" i="401" s="1"/>
  <c r="J37" i="404"/>
  <c r="J29" i="400"/>
  <c r="H30" i="400" s="1"/>
  <c r="I34" i="399"/>
  <c r="C34" i="399"/>
  <c r="K33" i="399"/>
  <c r="L33" i="399" s="1"/>
  <c r="K31" i="398" l="1"/>
  <c r="L31" i="398" s="1"/>
  <c r="C32" i="398"/>
  <c r="J32" i="398" s="1"/>
  <c r="H33" i="398" s="1"/>
  <c r="K34" i="403"/>
  <c r="L34" i="403" s="1"/>
  <c r="J25" i="401"/>
  <c r="K25" i="401" s="1"/>
  <c r="L25" i="401" s="1"/>
  <c r="J29" i="393"/>
  <c r="H30" i="393" s="1"/>
  <c r="I30" i="393" s="1"/>
  <c r="C25" i="395"/>
  <c r="J25" i="395" s="1"/>
  <c r="K24" i="395"/>
  <c r="L24" i="395" s="1"/>
  <c r="C35" i="403"/>
  <c r="J35" i="403" s="1"/>
  <c r="K35" i="403" s="1"/>
  <c r="L35" i="403" s="1"/>
  <c r="K26" i="402"/>
  <c r="L26" i="402" s="1"/>
  <c r="H27" i="402"/>
  <c r="I27" i="402" s="1"/>
  <c r="C27" i="402"/>
  <c r="H38" i="404"/>
  <c r="I38" i="404" s="1"/>
  <c r="K37" i="404"/>
  <c r="L37" i="404" s="1"/>
  <c r="C38" i="404"/>
  <c r="K29" i="400"/>
  <c r="L29" i="400" s="1"/>
  <c r="C30" i="400"/>
  <c r="I30" i="400"/>
  <c r="J34" i="399"/>
  <c r="H35" i="399" s="1"/>
  <c r="C28" i="397"/>
  <c r="I28" i="397"/>
  <c r="K27" i="397"/>
  <c r="L27" i="397" s="1"/>
  <c r="I28" i="392"/>
  <c r="C28" i="392"/>
  <c r="K27" i="392"/>
  <c r="L27" i="392" s="1"/>
  <c r="K29" i="393" l="1"/>
  <c r="L29" i="393" s="1"/>
  <c r="C30" i="393"/>
  <c r="J30" i="393" s="1"/>
  <c r="C26" i="401"/>
  <c r="H26" i="401"/>
  <c r="I26" i="401" s="1"/>
  <c r="J26" i="401" s="1"/>
  <c r="H27" i="401" s="1"/>
  <c r="I27" i="401" s="1"/>
  <c r="H26" i="395"/>
  <c r="I26" i="395" s="1"/>
  <c r="K25" i="395"/>
  <c r="L25" i="395" s="1"/>
  <c r="C26" i="395"/>
  <c r="J27" i="402"/>
  <c r="K27" i="402" s="1"/>
  <c r="L27" i="402" s="1"/>
  <c r="H36" i="403"/>
  <c r="I36" i="403" s="1"/>
  <c r="J30" i="400"/>
  <c r="H31" i="400" s="1"/>
  <c r="I31" i="400" s="1"/>
  <c r="J38" i="404"/>
  <c r="C36" i="403"/>
  <c r="J28" i="397"/>
  <c r="K28" i="397" s="1"/>
  <c r="L28" i="397" s="1"/>
  <c r="K34" i="399"/>
  <c r="L34" i="399" s="1"/>
  <c r="I35" i="399"/>
  <c r="C35" i="399"/>
  <c r="I33" i="398"/>
  <c r="K32" i="398"/>
  <c r="L32" i="398" s="1"/>
  <c r="C33" i="398"/>
  <c r="J28" i="392"/>
  <c r="H29" i="392" s="1"/>
  <c r="H31" i="393" l="1"/>
  <c r="I31" i="393" s="1"/>
  <c r="J31" i="393" s="1"/>
  <c r="C31" i="393"/>
  <c r="C31" i="400"/>
  <c r="J31" i="400" s="1"/>
  <c r="H32" i="400" s="1"/>
  <c r="I32" i="400" s="1"/>
  <c r="K30" i="393"/>
  <c r="L30" i="393" s="1"/>
  <c r="J26" i="395"/>
  <c r="H27" i="395" s="1"/>
  <c r="I27" i="395" s="1"/>
  <c r="C28" i="402"/>
  <c r="H28" i="402"/>
  <c r="I28" i="402" s="1"/>
  <c r="K26" i="401"/>
  <c r="L26" i="401" s="1"/>
  <c r="C27" i="401"/>
  <c r="J27" i="401" s="1"/>
  <c r="J35" i="399"/>
  <c r="H36" i="399" s="1"/>
  <c r="I36" i="399" s="1"/>
  <c r="J36" i="403"/>
  <c r="H37" i="403" s="1"/>
  <c r="I37" i="403" s="1"/>
  <c r="K30" i="400"/>
  <c r="L30" i="400" s="1"/>
  <c r="H39" i="404"/>
  <c r="I39" i="404" s="1"/>
  <c r="K38" i="404"/>
  <c r="L38" i="404" s="1"/>
  <c r="C39" i="404"/>
  <c r="C29" i="397"/>
  <c r="H29" i="397"/>
  <c r="I29" i="397" s="1"/>
  <c r="J33" i="398"/>
  <c r="C34" i="398" s="1"/>
  <c r="C29" i="392"/>
  <c r="I29" i="392"/>
  <c r="K28" i="392"/>
  <c r="L28" i="392" s="1"/>
  <c r="H32" i="393" l="1"/>
  <c r="I32" i="393" s="1"/>
  <c r="J32" i="393" s="1"/>
  <c r="C32" i="393"/>
  <c r="C27" i="395"/>
  <c r="J27" i="395" s="1"/>
  <c r="H28" i="395" s="1"/>
  <c r="I28" i="395" s="1"/>
  <c r="K31" i="393"/>
  <c r="L31" i="393" s="1"/>
  <c r="J28" i="402"/>
  <c r="C29" i="402" s="1"/>
  <c r="K26" i="395"/>
  <c r="L26" i="395" s="1"/>
  <c r="C32" i="400"/>
  <c r="J32" i="400" s="1"/>
  <c r="C33" i="400" s="1"/>
  <c r="K35" i="399"/>
  <c r="L35" i="399" s="1"/>
  <c r="K31" i="400"/>
  <c r="L31" i="400" s="1"/>
  <c r="K36" i="403"/>
  <c r="L36" i="403" s="1"/>
  <c r="J29" i="392"/>
  <c r="H30" i="392" s="1"/>
  <c r="I30" i="392" s="1"/>
  <c r="C37" i="403"/>
  <c r="J37" i="403" s="1"/>
  <c r="J29" i="397"/>
  <c r="H30" i="397" s="1"/>
  <c r="I30" i="397" s="1"/>
  <c r="C36" i="399"/>
  <c r="J36" i="399" s="1"/>
  <c r="H37" i="399" s="1"/>
  <c r="H28" i="401"/>
  <c r="I28" i="401" s="1"/>
  <c r="C28" i="401"/>
  <c r="K27" i="401"/>
  <c r="L27" i="401" s="1"/>
  <c r="J39" i="404"/>
  <c r="K33" i="398"/>
  <c r="L33" i="398" s="1"/>
  <c r="H34" i="398"/>
  <c r="I34" i="398" s="1"/>
  <c r="J34" i="398" s="1"/>
  <c r="H35" i="398" s="1"/>
  <c r="I35" i="398" s="1"/>
  <c r="C30" i="392" l="1"/>
  <c r="H33" i="393"/>
  <c r="I33" i="393" s="1"/>
  <c r="J33" i="393" s="1"/>
  <c r="C33" i="393"/>
  <c r="K28" i="402"/>
  <c r="L28" i="402" s="1"/>
  <c r="H29" i="402"/>
  <c r="I29" i="402" s="1"/>
  <c r="K32" i="393"/>
  <c r="L32" i="393" s="1"/>
  <c r="K27" i="395"/>
  <c r="L27" i="395" s="1"/>
  <c r="K29" i="397"/>
  <c r="L29" i="397" s="1"/>
  <c r="C30" i="397"/>
  <c r="J30" i="397" s="1"/>
  <c r="H31" i="397" s="1"/>
  <c r="H38" i="403"/>
  <c r="I38" i="403" s="1"/>
  <c r="C38" i="403"/>
  <c r="J29" i="402"/>
  <c r="J28" i="401"/>
  <c r="H29" i="401" s="1"/>
  <c r="I29" i="401" s="1"/>
  <c r="K29" i="392"/>
  <c r="L29" i="392" s="1"/>
  <c r="C28" i="395"/>
  <c r="J28" i="395" s="1"/>
  <c r="K37" i="403"/>
  <c r="L37" i="403" s="1"/>
  <c r="K34" i="398"/>
  <c r="L34" i="398" s="1"/>
  <c r="H33" i="400"/>
  <c r="I33" i="400" s="1"/>
  <c r="J33" i="400" s="1"/>
  <c r="K32" i="400"/>
  <c r="L32" i="400" s="1"/>
  <c r="H40" i="404"/>
  <c r="I40" i="404" s="1"/>
  <c r="C40" i="404"/>
  <c r="K39" i="404"/>
  <c r="L39" i="404" s="1"/>
  <c r="C35" i="398"/>
  <c r="J35" i="398" s="1"/>
  <c r="C37" i="399"/>
  <c r="I37" i="399"/>
  <c r="K36" i="399"/>
  <c r="L36" i="399" s="1"/>
  <c r="J30" i="392"/>
  <c r="H31" i="392" s="1"/>
  <c r="H34" i="393" l="1"/>
  <c r="I34" i="393" s="1"/>
  <c r="J34" i="393" s="1"/>
  <c r="K33" i="393"/>
  <c r="L33" i="393" s="1"/>
  <c r="C34" i="393"/>
  <c r="C29" i="401"/>
  <c r="J29" i="401" s="1"/>
  <c r="K28" i="401"/>
  <c r="L28" i="401" s="1"/>
  <c r="J38" i="403"/>
  <c r="C39" i="403" s="1"/>
  <c r="K29" i="402"/>
  <c r="L29" i="402" s="1"/>
  <c r="H30" i="402"/>
  <c r="I30" i="402" s="1"/>
  <c r="C30" i="402"/>
  <c r="H29" i="395"/>
  <c r="I29" i="395" s="1"/>
  <c r="K28" i="395"/>
  <c r="L28" i="395" s="1"/>
  <c r="C29" i="395"/>
  <c r="H36" i="398"/>
  <c r="I36" i="398" s="1"/>
  <c r="C36" i="398"/>
  <c r="H34" i="400"/>
  <c r="I34" i="400" s="1"/>
  <c r="K33" i="400"/>
  <c r="L33" i="400" s="1"/>
  <c r="C34" i="400"/>
  <c r="J40" i="404"/>
  <c r="K35" i="398"/>
  <c r="L35" i="398" s="1"/>
  <c r="J37" i="399"/>
  <c r="K37" i="399" s="1"/>
  <c r="L37" i="399" s="1"/>
  <c r="K30" i="397"/>
  <c r="L30" i="397" s="1"/>
  <c r="C31" i="397"/>
  <c r="I31" i="397"/>
  <c r="C31" i="392"/>
  <c r="I31" i="392"/>
  <c r="K30" i="392"/>
  <c r="L30" i="392" s="1"/>
  <c r="H35" i="393" l="1"/>
  <c r="I35" i="393" s="1"/>
  <c r="J35" i="393" s="1"/>
  <c r="C35" i="393"/>
  <c r="K34" i="393"/>
  <c r="L34" i="393" s="1"/>
  <c r="J29" i="395"/>
  <c r="H30" i="395" s="1"/>
  <c r="I30" i="395" s="1"/>
  <c r="H39" i="403"/>
  <c r="I39" i="403" s="1"/>
  <c r="J39" i="403" s="1"/>
  <c r="H40" i="403" s="1"/>
  <c r="I40" i="403" s="1"/>
  <c r="K38" i="403"/>
  <c r="L38" i="403" s="1"/>
  <c r="J36" i="398"/>
  <c r="H37" i="398" s="1"/>
  <c r="I37" i="398" s="1"/>
  <c r="J30" i="402"/>
  <c r="J34" i="400"/>
  <c r="K34" i="400" s="1"/>
  <c r="L34" i="400" s="1"/>
  <c r="J31" i="397"/>
  <c r="H32" i="397" s="1"/>
  <c r="I32" i="397" s="1"/>
  <c r="H30" i="401"/>
  <c r="I30" i="401" s="1"/>
  <c r="C30" i="401"/>
  <c r="K29" i="401"/>
  <c r="L29" i="401" s="1"/>
  <c r="H41" i="404"/>
  <c r="I41" i="404" s="1"/>
  <c r="K40" i="404"/>
  <c r="L40" i="404" s="1"/>
  <c r="C41" i="404"/>
  <c r="H38" i="399"/>
  <c r="I38" i="399" s="1"/>
  <c r="C38" i="399"/>
  <c r="J31" i="392"/>
  <c r="H32" i="392" s="1"/>
  <c r="I32" i="392" s="1"/>
  <c r="C35" i="400" l="1"/>
  <c r="C40" i="403"/>
  <c r="J40" i="403" s="1"/>
  <c r="C41" i="403" s="1"/>
  <c r="J30" i="401"/>
  <c r="C31" i="401" s="1"/>
  <c r="K29" i="395"/>
  <c r="L29" i="395" s="1"/>
  <c r="K39" i="403"/>
  <c r="L39" i="403" s="1"/>
  <c r="H35" i="400"/>
  <c r="I35" i="400" s="1"/>
  <c r="C37" i="398"/>
  <c r="J37" i="398" s="1"/>
  <c r="H38" i="398" s="1"/>
  <c r="I38" i="398" s="1"/>
  <c r="K31" i="392"/>
  <c r="L31" i="392" s="1"/>
  <c r="C30" i="395"/>
  <c r="J30" i="395" s="1"/>
  <c r="H31" i="395" s="1"/>
  <c r="I31" i="395" s="1"/>
  <c r="K36" i="398"/>
  <c r="L36" i="398" s="1"/>
  <c r="H31" i="402"/>
  <c r="I31" i="402" s="1"/>
  <c r="K30" i="402"/>
  <c r="L30" i="402" s="1"/>
  <c r="C31" i="402"/>
  <c r="C32" i="392"/>
  <c r="J32" i="392" s="1"/>
  <c r="H33" i="392" s="1"/>
  <c r="K31" i="397"/>
  <c r="L31" i="397" s="1"/>
  <c r="C32" i="397"/>
  <c r="J32" i="397" s="1"/>
  <c r="J38" i="399"/>
  <c r="H39" i="399" s="1"/>
  <c r="I39" i="399" s="1"/>
  <c r="K40" i="403"/>
  <c r="L40" i="403" s="1"/>
  <c r="K30" i="401"/>
  <c r="L30" i="401" s="1"/>
  <c r="H31" i="401"/>
  <c r="I31" i="401" s="1"/>
  <c r="J41" i="404"/>
  <c r="K35" i="393"/>
  <c r="L35" i="393" s="1"/>
  <c r="H36" i="393"/>
  <c r="I36" i="393" s="1"/>
  <c r="C36" i="393"/>
  <c r="J35" i="400" l="1"/>
  <c r="H36" i="400" s="1"/>
  <c r="I36" i="400" s="1"/>
  <c r="H41" i="403"/>
  <c r="I41" i="403" s="1"/>
  <c r="J41" i="403" s="1"/>
  <c r="K41" i="403" s="1"/>
  <c r="L41" i="403" s="1"/>
  <c r="C38" i="398"/>
  <c r="K37" i="398"/>
  <c r="L37" i="398" s="1"/>
  <c r="K35" i="400"/>
  <c r="L35" i="400" s="1"/>
  <c r="C31" i="395"/>
  <c r="J31" i="395" s="1"/>
  <c r="H32" i="395" s="1"/>
  <c r="I32" i="395" s="1"/>
  <c r="J31" i="402"/>
  <c r="K30" i="395"/>
  <c r="L30" i="395" s="1"/>
  <c r="K38" i="399"/>
  <c r="L38" i="399" s="1"/>
  <c r="C39" i="399"/>
  <c r="J39" i="399" s="1"/>
  <c r="H40" i="399" s="1"/>
  <c r="I40" i="399" s="1"/>
  <c r="C42" i="403"/>
  <c r="J31" i="401"/>
  <c r="H42" i="404"/>
  <c r="I42" i="404" s="1"/>
  <c r="K41" i="404"/>
  <c r="L41" i="404" s="1"/>
  <c r="C42" i="404"/>
  <c r="K32" i="397"/>
  <c r="L32" i="397" s="1"/>
  <c r="H33" i="397"/>
  <c r="I33" i="397" s="1"/>
  <c r="C33" i="397"/>
  <c r="J38" i="398"/>
  <c r="H39" i="398" s="1"/>
  <c r="K32" i="392"/>
  <c r="L32" i="392" s="1"/>
  <c r="C33" i="392"/>
  <c r="I33" i="392"/>
  <c r="J36" i="393"/>
  <c r="H37" i="393" s="1"/>
  <c r="C36" i="400" l="1"/>
  <c r="J36" i="400" s="1"/>
  <c r="H42" i="403"/>
  <c r="I42" i="403" s="1"/>
  <c r="J42" i="403" s="1"/>
  <c r="K31" i="395"/>
  <c r="L31" i="395" s="1"/>
  <c r="K31" i="402"/>
  <c r="L31" i="402" s="1"/>
  <c r="H32" i="402"/>
  <c r="I32" i="402" s="1"/>
  <c r="C32" i="402"/>
  <c r="C32" i="395"/>
  <c r="J32" i="395" s="1"/>
  <c r="H33" i="395" s="1"/>
  <c r="J33" i="397"/>
  <c r="H34" i="397" s="1"/>
  <c r="I34" i="397" s="1"/>
  <c r="K39" i="399"/>
  <c r="L39" i="399" s="1"/>
  <c r="C40" i="399"/>
  <c r="J40" i="399" s="1"/>
  <c r="H32" i="401"/>
  <c r="I32" i="401" s="1"/>
  <c r="K31" i="401"/>
  <c r="L31" i="401" s="1"/>
  <c r="C32" i="401"/>
  <c r="J42" i="404"/>
  <c r="K38" i="398"/>
  <c r="L38" i="398" s="1"/>
  <c r="C39" i="398"/>
  <c r="I39" i="398"/>
  <c r="J33" i="392"/>
  <c r="H34" i="392" s="1"/>
  <c r="I34" i="392" s="1"/>
  <c r="I37" i="393"/>
  <c r="K36" i="393"/>
  <c r="L36" i="393" s="1"/>
  <c r="C37" i="393"/>
  <c r="H43" i="403" l="1"/>
  <c r="I43" i="403" s="1"/>
  <c r="K42" i="403"/>
  <c r="L42" i="403" s="1"/>
  <c r="C43" i="403"/>
  <c r="H37" i="400"/>
  <c r="I37" i="400" s="1"/>
  <c r="C37" i="400"/>
  <c r="K36" i="400"/>
  <c r="L36" i="400" s="1"/>
  <c r="C34" i="397"/>
  <c r="J34" i="397" s="1"/>
  <c r="H35" i="397" s="1"/>
  <c r="I35" i="397" s="1"/>
  <c r="K33" i="397"/>
  <c r="L33" i="397" s="1"/>
  <c r="H41" i="399"/>
  <c r="I41" i="399" s="1"/>
  <c r="K40" i="399"/>
  <c r="L40" i="399" s="1"/>
  <c r="J32" i="402"/>
  <c r="C34" i="392"/>
  <c r="J34" i="392" s="1"/>
  <c r="H35" i="392" s="1"/>
  <c r="C41" i="399"/>
  <c r="J39" i="398"/>
  <c r="H40" i="398" s="1"/>
  <c r="I40" i="398" s="1"/>
  <c r="J32" i="401"/>
  <c r="H43" i="404"/>
  <c r="I43" i="404" s="1"/>
  <c r="K42" i="404"/>
  <c r="L42" i="404" s="1"/>
  <c r="C43" i="404"/>
  <c r="K33" i="392"/>
  <c r="L33" i="392" s="1"/>
  <c r="J37" i="393"/>
  <c r="C38" i="393" s="1"/>
  <c r="I33" i="395"/>
  <c r="C33" i="395"/>
  <c r="K32" i="395"/>
  <c r="L32" i="395" s="1"/>
  <c r="J43" i="403" l="1"/>
  <c r="H44" i="403" s="1"/>
  <c r="I44" i="403" s="1"/>
  <c r="J41" i="399"/>
  <c r="H42" i="399" s="1"/>
  <c r="I42" i="399" s="1"/>
  <c r="C44" i="403"/>
  <c r="J37" i="400"/>
  <c r="K34" i="397"/>
  <c r="L34" i="397" s="1"/>
  <c r="C35" i="397"/>
  <c r="J35" i="397" s="1"/>
  <c r="H36" i="397" s="1"/>
  <c r="C33" i="402"/>
  <c r="K32" i="402"/>
  <c r="L32" i="402" s="1"/>
  <c r="H33" i="402"/>
  <c r="I33" i="402" s="1"/>
  <c r="K39" i="398"/>
  <c r="L39" i="398" s="1"/>
  <c r="C40" i="398"/>
  <c r="J40" i="398" s="1"/>
  <c r="K32" i="401"/>
  <c r="L32" i="401" s="1"/>
  <c r="H33" i="401"/>
  <c r="I33" i="401" s="1"/>
  <c r="C33" i="401"/>
  <c r="J43" i="404"/>
  <c r="K37" i="393"/>
  <c r="L37" i="393" s="1"/>
  <c r="H38" i="393"/>
  <c r="I38" i="393" s="1"/>
  <c r="J38" i="393" s="1"/>
  <c r="C39" i="393" s="1"/>
  <c r="J33" i="395"/>
  <c r="H34" i="395" s="1"/>
  <c r="I34" i="395" s="1"/>
  <c r="I35" i="392"/>
  <c r="K34" i="392"/>
  <c r="L34" i="392" s="1"/>
  <c r="C35" i="392"/>
  <c r="K43" i="403" l="1"/>
  <c r="L43" i="403" s="1"/>
  <c r="C42" i="399"/>
  <c r="J42" i="399" s="1"/>
  <c r="H43" i="399" s="1"/>
  <c r="I43" i="399" s="1"/>
  <c r="J44" i="403"/>
  <c r="H45" i="403" s="1"/>
  <c r="I45" i="403" s="1"/>
  <c r="K41" i="399"/>
  <c r="L41" i="399" s="1"/>
  <c r="C38" i="400"/>
  <c r="H38" i="400"/>
  <c r="I38" i="400" s="1"/>
  <c r="K37" i="400"/>
  <c r="L37" i="400" s="1"/>
  <c r="J33" i="402"/>
  <c r="C34" i="395"/>
  <c r="J34" i="395" s="1"/>
  <c r="J33" i="401"/>
  <c r="K33" i="401" s="1"/>
  <c r="L33" i="401" s="1"/>
  <c r="H44" i="404"/>
  <c r="I44" i="404" s="1"/>
  <c r="C44" i="404"/>
  <c r="K43" i="404"/>
  <c r="L43" i="404" s="1"/>
  <c r="C41" i="398"/>
  <c r="H41" i="398"/>
  <c r="I41" i="398" s="1"/>
  <c r="K40" i="398"/>
  <c r="L40" i="398" s="1"/>
  <c r="K38" i="393"/>
  <c r="L38" i="393" s="1"/>
  <c r="H39" i="393"/>
  <c r="I39" i="393" s="1"/>
  <c r="J39" i="393" s="1"/>
  <c r="K33" i="395"/>
  <c r="L33" i="395" s="1"/>
  <c r="I36" i="397"/>
  <c r="K35" i="397"/>
  <c r="L35" i="397" s="1"/>
  <c r="C36" i="397"/>
  <c r="J35" i="392"/>
  <c r="H36" i="392" s="1"/>
  <c r="K44" i="403" l="1"/>
  <c r="L44" i="403" s="1"/>
  <c r="C45" i="403"/>
  <c r="J45" i="403" s="1"/>
  <c r="H46" i="403" s="1"/>
  <c r="I46" i="403" s="1"/>
  <c r="K42" i="399"/>
  <c r="L42" i="399" s="1"/>
  <c r="C43" i="399"/>
  <c r="J43" i="399" s="1"/>
  <c r="H44" i="399" s="1"/>
  <c r="I44" i="399" s="1"/>
  <c r="J38" i="400"/>
  <c r="K38" i="400" s="1"/>
  <c r="L38" i="400" s="1"/>
  <c r="J41" i="398"/>
  <c r="K41" i="398" s="1"/>
  <c r="L41" i="398" s="1"/>
  <c r="C34" i="402"/>
  <c r="H34" i="402"/>
  <c r="I34" i="402" s="1"/>
  <c r="K33" i="402"/>
  <c r="L33" i="402" s="1"/>
  <c r="H34" i="401"/>
  <c r="I34" i="401" s="1"/>
  <c r="C34" i="401"/>
  <c r="H40" i="393"/>
  <c r="I40" i="393" s="1"/>
  <c r="C40" i="393"/>
  <c r="K39" i="393"/>
  <c r="L39" i="393" s="1"/>
  <c r="J44" i="404"/>
  <c r="H35" i="395"/>
  <c r="I35" i="395" s="1"/>
  <c r="J36" i="397"/>
  <c r="H37" i="397" s="1"/>
  <c r="I36" i="392"/>
  <c r="C36" i="392"/>
  <c r="K35" i="392"/>
  <c r="L35" i="392" s="1"/>
  <c r="K34" i="395"/>
  <c r="L34" i="395" s="1"/>
  <c r="C35" i="395"/>
  <c r="K45" i="403" l="1"/>
  <c r="L45" i="403" s="1"/>
  <c r="C46" i="403"/>
  <c r="C42" i="398"/>
  <c r="C39" i="400"/>
  <c r="H39" i="400"/>
  <c r="I39" i="400" s="1"/>
  <c r="H42" i="398"/>
  <c r="I42" i="398" s="1"/>
  <c r="J40" i="393"/>
  <c r="K40" i="393" s="1"/>
  <c r="L40" i="393" s="1"/>
  <c r="J46" i="403"/>
  <c r="H47" i="403" s="1"/>
  <c r="I47" i="403" s="1"/>
  <c r="K43" i="399"/>
  <c r="L43" i="399" s="1"/>
  <c r="C44" i="399"/>
  <c r="J44" i="399" s="1"/>
  <c r="J34" i="402"/>
  <c r="K34" i="402" s="1"/>
  <c r="L34" i="402" s="1"/>
  <c r="J34" i="401"/>
  <c r="H45" i="404"/>
  <c r="I45" i="404" s="1"/>
  <c r="K44" i="404"/>
  <c r="L44" i="404" s="1"/>
  <c r="C45" i="404"/>
  <c r="J35" i="395"/>
  <c r="H36" i="395" s="1"/>
  <c r="I36" i="395" s="1"/>
  <c r="I37" i="397"/>
  <c r="C37" i="397"/>
  <c r="K36" i="397"/>
  <c r="L36" i="397" s="1"/>
  <c r="J36" i="392"/>
  <c r="H37" i="392" s="1"/>
  <c r="J39" i="400" l="1"/>
  <c r="J42" i="398"/>
  <c r="H43" i="398" s="1"/>
  <c r="I43" i="398" s="1"/>
  <c r="K46" i="403"/>
  <c r="L46" i="403" s="1"/>
  <c r="K42" i="398"/>
  <c r="L42" i="398" s="1"/>
  <c r="C41" i="393"/>
  <c r="C47" i="403"/>
  <c r="J47" i="403" s="1"/>
  <c r="H48" i="403" s="1"/>
  <c r="I48" i="403" s="1"/>
  <c r="H40" i="400"/>
  <c r="I40" i="400" s="1"/>
  <c r="C40" i="400"/>
  <c r="K39" i="400"/>
  <c r="L39" i="400" s="1"/>
  <c r="H45" i="399"/>
  <c r="I45" i="399" s="1"/>
  <c r="C45" i="399"/>
  <c r="H41" i="393"/>
  <c r="I41" i="393" s="1"/>
  <c r="J41" i="393" s="1"/>
  <c r="H42" i="393" s="1"/>
  <c r="I42" i="393" s="1"/>
  <c r="C35" i="402"/>
  <c r="H35" i="402"/>
  <c r="I35" i="402" s="1"/>
  <c r="H35" i="401"/>
  <c r="I35" i="401" s="1"/>
  <c r="C35" i="401"/>
  <c r="K34" i="401"/>
  <c r="L34" i="401" s="1"/>
  <c r="K44" i="399"/>
  <c r="L44" i="399" s="1"/>
  <c r="K35" i="395"/>
  <c r="L35" i="395" s="1"/>
  <c r="C36" i="395"/>
  <c r="J36" i="395" s="1"/>
  <c r="J45" i="404"/>
  <c r="J37" i="397"/>
  <c r="H38" i="397" s="1"/>
  <c r="C37" i="392"/>
  <c r="I37" i="392"/>
  <c r="K36" i="392"/>
  <c r="L36" i="392" s="1"/>
  <c r="C43" i="398" l="1"/>
  <c r="J43" i="398" s="1"/>
  <c r="H44" i="398" s="1"/>
  <c r="I44" i="398" s="1"/>
  <c r="J40" i="400"/>
  <c r="H41" i="400" s="1"/>
  <c r="I41" i="400" s="1"/>
  <c r="J45" i="399"/>
  <c r="H46" i="399" s="1"/>
  <c r="I46" i="399" s="1"/>
  <c r="J35" i="402"/>
  <c r="H36" i="402" s="1"/>
  <c r="I36" i="402" s="1"/>
  <c r="K41" i="393"/>
  <c r="L41" i="393" s="1"/>
  <c r="C42" i="393"/>
  <c r="J42" i="393" s="1"/>
  <c r="C43" i="393" s="1"/>
  <c r="J35" i="401"/>
  <c r="J37" i="392"/>
  <c r="H38" i="392" s="1"/>
  <c r="I38" i="392" s="1"/>
  <c r="H37" i="395"/>
  <c r="I37" i="395" s="1"/>
  <c r="K36" i="395"/>
  <c r="L36" i="395" s="1"/>
  <c r="C37" i="395"/>
  <c r="K47" i="403"/>
  <c r="L47" i="403" s="1"/>
  <c r="C48" i="403"/>
  <c r="J48" i="403" s="1"/>
  <c r="H46" i="404"/>
  <c r="I46" i="404" s="1"/>
  <c r="C46" i="404"/>
  <c r="K45" i="404"/>
  <c r="L45" i="404" s="1"/>
  <c r="C38" i="397"/>
  <c r="I38" i="397"/>
  <c r="K37" i="397"/>
  <c r="L37" i="397" s="1"/>
  <c r="C46" i="399" l="1"/>
  <c r="C44" i="398"/>
  <c r="J44" i="398" s="1"/>
  <c r="C45" i="398" s="1"/>
  <c r="K43" i="398"/>
  <c r="L43" i="398" s="1"/>
  <c r="K40" i="400"/>
  <c r="L40" i="400" s="1"/>
  <c r="J46" i="399"/>
  <c r="H47" i="399" s="1"/>
  <c r="I47" i="399" s="1"/>
  <c r="K45" i="399"/>
  <c r="L45" i="399" s="1"/>
  <c r="C41" i="400"/>
  <c r="J41" i="400" s="1"/>
  <c r="C36" i="402"/>
  <c r="J36" i="402" s="1"/>
  <c r="K35" i="402"/>
  <c r="L35" i="402" s="1"/>
  <c r="H43" i="393"/>
  <c r="I43" i="393" s="1"/>
  <c r="J43" i="393" s="1"/>
  <c r="H44" i="393" s="1"/>
  <c r="I44" i="393" s="1"/>
  <c r="J37" i="395"/>
  <c r="C38" i="395" s="1"/>
  <c r="K42" i="393"/>
  <c r="L42" i="393" s="1"/>
  <c r="K37" i="392"/>
  <c r="L37" i="392" s="1"/>
  <c r="C38" i="392"/>
  <c r="J38" i="392" s="1"/>
  <c r="H39" i="392" s="1"/>
  <c r="K35" i="401"/>
  <c r="L35" i="401" s="1"/>
  <c r="C36" i="401"/>
  <c r="H36" i="401"/>
  <c r="I36" i="401" s="1"/>
  <c r="H49" i="403"/>
  <c r="I49" i="403" s="1"/>
  <c r="K48" i="403"/>
  <c r="L48" i="403" s="1"/>
  <c r="C49" i="403"/>
  <c r="J46" i="404"/>
  <c r="K44" i="398"/>
  <c r="L44" i="398" s="1"/>
  <c r="H45" i="398"/>
  <c r="I45" i="398" s="1"/>
  <c r="J38" i="397"/>
  <c r="H39" i="397" s="1"/>
  <c r="I39" i="397" s="1"/>
  <c r="C47" i="399"/>
  <c r="K46" i="399" l="1"/>
  <c r="L46" i="399" s="1"/>
  <c r="J49" i="403"/>
  <c r="H50" i="403" s="1"/>
  <c r="I50" i="403" s="1"/>
  <c r="H42" i="400"/>
  <c r="I42" i="400" s="1"/>
  <c r="K41" i="400"/>
  <c r="L41" i="400" s="1"/>
  <c r="C42" i="400"/>
  <c r="H37" i="402"/>
  <c r="I37" i="402" s="1"/>
  <c r="K36" i="402"/>
  <c r="L36" i="402" s="1"/>
  <c r="C37" i="402"/>
  <c r="H38" i="395"/>
  <c r="I38" i="395" s="1"/>
  <c r="J38" i="395" s="1"/>
  <c r="H39" i="395" s="1"/>
  <c r="I39" i="395" s="1"/>
  <c r="K37" i="395"/>
  <c r="L37" i="395" s="1"/>
  <c r="C39" i="397"/>
  <c r="J39" i="397" s="1"/>
  <c r="H40" i="397" s="1"/>
  <c r="K43" i="393"/>
  <c r="L43" i="393" s="1"/>
  <c r="J36" i="401"/>
  <c r="H37" i="401" s="1"/>
  <c r="I37" i="401" s="1"/>
  <c r="J45" i="398"/>
  <c r="H46" i="398" s="1"/>
  <c r="I46" i="398" s="1"/>
  <c r="C50" i="403"/>
  <c r="K49" i="403"/>
  <c r="L49" i="403" s="1"/>
  <c r="H47" i="404"/>
  <c r="I47" i="404" s="1"/>
  <c r="K46" i="404"/>
  <c r="L46" i="404" s="1"/>
  <c r="C47" i="404"/>
  <c r="K38" i="397"/>
  <c r="L38" i="397" s="1"/>
  <c r="C44" i="393"/>
  <c r="J44" i="393" s="1"/>
  <c r="J47" i="399"/>
  <c r="C48" i="399" s="1"/>
  <c r="C39" i="392"/>
  <c r="I39" i="392"/>
  <c r="K38" i="392"/>
  <c r="L38" i="392" s="1"/>
  <c r="J50" i="403" l="1"/>
  <c r="J42" i="400"/>
  <c r="K42" i="400" s="1"/>
  <c r="L42" i="400" s="1"/>
  <c r="J37" i="402"/>
  <c r="K37" i="402" s="1"/>
  <c r="L37" i="402" s="1"/>
  <c r="K38" i="395"/>
  <c r="L38" i="395" s="1"/>
  <c r="C39" i="395"/>
  <c r="J39" i="395" s="1"/>
  <c r="H40" i="395" s="1"/>
  <c r="I40" i="395" s="1"/>
  <c r="K45" i="398"/>
  <c r="L45" i="398" s="1"/>
  <c r="K36" i="401"/>
  <c r="L36" i="401" s="1"/>
  <c r="C37" i="401"/>
  <c r="J37" i="401" s="1"/>
  <c r="C46" i="398"/>
  <c r="J46" i="398" s="1"/>
  <c r="K47" i="399"/>
  <c r="L47" i="399" s="1"/>
  <c r="H51" i="403"/>
  <c r="I51" i="403" s="1"/>
  <c r="C51" i="403"/>
  <c r="K50" i="403"/>
  <c r="L50" i="403" s="1"/>
  <c r="J47" i="404"/>
  <c r="H48" i="399"/>
  <c r="I48" i="399" s="1"/>
  <c r="J48" i="399" s="1"/>
  <c r="H49" i="399" s="1"/>
  <c r="J39" i="392"/>
  <c r="H40" i="392" s="1"/>
  <c r="I40" i="392" s="1"/>
  <c r="K44" i="393"/>
  <c r="L44" i="393" s="1"/>
  <c r="H45" i="393"/>
  <c r="I45" i="393" s="1"/>
  <c r="C40" i="397"/>
  <c r="I40" i="397"/>
  <c r="K39" i="397"/>
  <c r="L39" i="397" s="1"/>
  <c r="C45" i="393"/>
  <c r="C43" i="400" l="1"/>
  <c r="H43" i="400"/>
  <c r="I43" i="400" s="1"/>
  <c r="H38" i="402"/>
  <c r="I38" i="402" s="1"/>
  <c r="C38" i="402"/>
  <c r="C40" i="395"/>
  <c r="J40" i="395" s="1"/>
  <c r="H41" i="395" s="1"/>
  <c r="I41" i="395" s="1"/>
  <c r="K39" i="395"/>
  <c r="L39" i="395" s="1"/>
  <c r="C40" i="392"/>
  <c r="J40" i="392" s="1"/>
  <c r="H41" i="392" s="1"/>
  <c r="H47" i="398"/>
  <c r="I47" i="398" s="1"/>
  <c r="K46" i="398"/>
  <c r="L46" i="398" s="1"/>
  <c r="J51" i="403"/>
  <c r="C52" i="403" s="1"/>
  <c r="K37" i="401"/>
  <c r="L37" i="401" s="1"/>
  <c r="H38" i="401"/>
  <c r="I38" i="401" s="1"/>
  <c r="C38" i="401"/>
  <c r="C47" i="398"/>
  <c r="J45" i="393"/>
  <c r="H46" i="393" s="1"/>
  <c r="I46" i="393" s="1"/>
  <c r="K39" i="392"/>
  <c r="L39" i="392" s="1"/>
  <c r="H48" i="404"/>
  <c r="I48" i="404" s="1"/>
  <c r="C48" i="404"/>
  <c r="K47" i="404"/>
  <c r="L47" i="404" s="1"/>
  <c r="J40" i="397"/>
  <c r="H41" i="397" s="1"/>
  <c r="I41" i="397" s="1"/>
  <c r="K48" i="399"/>
  <c r="L48" i="399" s="1"/>
  <c r="C49" i="399"/>
  <c r="I49" i="399"/>
  <c r="J43" i="400" l="1"/>
  <c r="H44" i="400"/>
  <c r="I44" i="400" s="1"/>
  <c r="K43" i="400"/>
  <c r="L43" i="400" s="1"/>
  <c r="C44" i="400"/>
  <c r="H52" i="403"/>
  <c r="I52" i="403" s="1"/>
  <c r="J52" i="403" s="1"/>
  <c r="K52" i="403" s="1"/>
  <c r="L52" i="403" s="1"/>
  <c r="J38" i="402"/>
  <c r="C39" i="402" s="1"/>
  <c r="K40" i="395"/>
  <c r="L40" i="395" s="1"/>
  <c r="C41" i="395"/>
  <c r="J41" i="395" s="1"/>
  <c r="H42" i="395" s="1"/>
  <c r="I42" i="395" s="1"/>
  <c r="K51" i="403"/>
  <c r="L51" i="403" s="1"/>
  <c r="J47" i="398"/>
  <c r="H48" i="398" s="1"/>
  <c r="I48" i="398" s="1"/>
  <c r="C46" i="393"/>
  <c r="J46" i="393" s="1"/>
  <c r="K45" i="393"/>
  <c r="L45" i="393" s="1"/>
  <c r="J38" i="401"/>
  <c r="K40" i="397"/>
  <c r="L40" i="397" s="1"/>
  <c r="C41" i="397"/>
  <c r="J41" i="397" s="1"/>
  <c r="H42" i="397" s="1"/>
  <c r="J48" i="404"/>
  <c r="J49" i="399"/>
  <c r="H50" i="399" s="1"/>
  <c r="K40" i="392"/>
  <c r="L40" i="392" s="1"/>
  <c r="C41" i="392"/>
  <c r="I41" i="392"/>
  <c r="K38" i="402" l="1"/>
  <c r="L38" i="402" s="1"/>
  <c r="H39" i="402"/>
  <c r="I39" i="402" s="1"/>
  <c r="J39" i="402" s="1"/>
  <c r="J44" i="400"/>
  <c r="C48" i="398"/>
  <c r="J48" i="398" s="1"/>
  <c r="H49" i="398" s="1"/>
  <c r="K41" i="395"/>
  <c r="L41" i="395" s="1"/>
  <c r="C42" i="395"/>
  <c r="J42" i="395" s="1"/>
  <c r="H43" i="395" s="1"/>
  <c r="K47" i="398"/>
  <c r="L47" i="398" s="1"/>
  <c r="H53" i="403"/>
  <c r="I53" i="403" s="1"/>
  <c r="C53" i="403"/>
  <c r="H39" i="401"/>
  <c r="I39" i="401" s="1"/>
  <c r="C39" i="401"/>
  <c r="K38" i="401"/>
  <c r="L38" i="401" s="1"/>
  <c r="H49" i="404"/>
  <c r="I49" i="404" s="1"/>
  <c r="K48" i="404"/>
  <c r="L48" i="404" s="1"/>
  <c r="C49" i="404"/>
  <c r="K46" i="393"/>
  <c r="L46" i="393" s="1"/>
  <c r="H47" i="393"/>
  <c r="I47" i="393" s="1"/>
  <c r="I50" i="399"/>
  <c r="C50" i="399"/>
  <c r="K49" i="399"/>
  <c r="L49" i="399" s="1"/>
  <c r="K41" i="397"/>
  <c r="L41" i="397" s="1"/>
  <c r="C42" i="397"/>
  <c r="I42" i="397"/>
  <c r="J41" i="392"/>
  <c r="K41" i="392" s="1"/>
  <c r="L41" i="392" s="1"/>
  <c r="C47" i="393"/>
  <c r="H45" i="400" l="1"/>
  <c r="I45" i="400" s="1"/>
  <c r="C45" i="400"/>
  <c r="K44" i="400"/>
  <c r="L44" i="400" s="1"/>
  <c r="H40" i="402"/>
  <c r="I40" i="402" s="1"/>
  <c r="K39" i="402"/>
  <c r="L39" i="402" s="1"/>
  <c r="C40" i="402"/>
  <c r="J53" i="403"/>
  <c r="H54" i="403" s="1"/>
  <c r="I54" i="403" s="1"/>
  <c r="J39" i="401"/>
  <c r="H40" i="401" s="1"/>
  <c r="I40" i="401" s="1"/>
  <c r="J42" i="397"/>
  <c r="H43" i="397" s="1"/>
  <c r="I43" i="397" s="1"/>
  <c r="J49" i="404"/>
  <c r="C42" i="392"/>
  <c r="H42" i="392"/>
  <c r="I42" i="392" s="1"/>
  <c r="J47" i="393"/>
  <c r="K47" i="393" s="1"/>
  <c r="L47" i="393" s="1"/>
  <c r="J50" i="399"/>
  <c r="H51" i="399" s="1"/>
  <c r="I49" i="398"/>
  <c r="K48" i="398"/>
  <c r="L48" i="398" s="1"/>
  <c r="C49" i="398"/>
  <c r="I43" i="395"/>
  <c r="C43" i="395"/>
  <c r="K42" i="395"/>
  <c r="L42" i="395" s="1"/>
  <c r="J45" i="400" l="1"/>
  <c r="H46" i="400" s="1"/>
  <c r="I46" i="400" s="1"/>
  <c r="C46" i="400"/>
  <c r="J46" i="400" s="1"/>
  <c r="H47" i="400" s="1"/>
  <c r="I47" i="400" s="1"/>
  <c r="K45" i="400"/>
  <c r="L45" i="400" s="1"/>
  <c r="C40" i="401"/>
  <c r="J40" i="401" s="1"/>
  <c r="J40" i="402"/>
  <c r="C41" i="402" s="1"/>
  <c r="K40" i="402"/>
  <c r="L40" i="402" s="1"/>
  <c r="C54" i="403"/>
  <c r="J54" i="403" s="1"/>
  <c r="H55" i="403" s="1"/>
  <c r="I55" i="403" s="1"/>
  <c r="K39" i="401"/>
  <c r="L39" i="401" s="1"/>
  <c r="K53" i="403"/>
  <c r="L53" i="403" s="1"/>
  <c r="C43" i="397"/>
  <c r="J43" i="397" s="1"/>
  <c r="H44" i="397" s="1"/>
  <c r="K42" i="397"/>
  <c r="L42" i="397" s="1"/>
  <c r="C48" i="393"/>
  <c r="J42" i="392"/>
  <c r="H43" i="392" s="1"/>
  <c r="I43" i="392" s="1"/>
  <c r="H50" i="404"/>
  <c r="I50" i="404" s="1"/>
  <c r="C50" i="404"/>
  <c r="K49" i="404"/>
  <c r="L49" i="404" s="1"/>
  <c r="H48" i="393"/>
  <c r="I48" i="393" s="1"/>
  <c r="J43" i="395"/>
  <c r="H44" i="395" s="1"/>
  <c r="I44" i="395" s="1"/>
  <c r="I51" i="399"/>
  <c r="K50" i="399"/>
  <c r="L50" i="399" s="1"/>
  <c r="C51" i="399"/>
  <c r="J49" i="398"/>
  <c r="H50" i="398" s="1"/>
  <c r="K42" i="392" l="1"/>
  <c r="L42" i="392" s="1"/>
  <c r="H41" i="402"/>
  <c r="I41" i="402" s="1"/>
  <c r="J41" i="402" s="1"/>
  <c r="H42" i="402" s="1"/>
  <c r="I42" i="402" s="1"/>
  <c r="C43" i="392"/>
  <c r="J43" i="392" s="1"/>
  <c r="H44" i="392" s="1"/>
  <c r="K43" i="395"/>
  <c r="L43" i="395" s="1"/>
  <c r="C55" i="403"/>
  <c r="J55" i="403" s="1"/>
  <c r="H56" i="403" s="1"/>
  <c r="I56" i="403" s="1"/>
  <c r="J48" i="393"/>
  <c r="H49" i="393" s="1"/>
  <c r="I49" i="393" s="1"/>
  <c r="K54" i="403"/>
  <c r="L54" i="403" s="1"/>
  <c r="C41" i="401"/>
  <c r="K40" i="401"/>
  <c r="L40" i="401" s="1"/>
  <c r="H41" i="401"/>
  <c r="I41" i="401" s="1"/>
  <c r="C44" i="395"/>
  <c r="J44" i="395" s="1"/>
  <c r="H45" i="395" s="1"/>
  <c r="C47" i="400"/>
  <c r="J47" i="400" s="1"/>
  <c r="K46" i="400"/>
  <c r="L46" i="400" s="1"/>
  <c r="J50" i="404"/>
  <c r="J51" i="399"/>
  <c r="H52" i="399" s="1"/>
  <c r="I50" i="398"/>
  <c r="C50" i="398"/>
  <c r="K49" i="398"/>
  <c r="L49" i="398" s="1"/>
  <c r="I44" i="397"/>
  <c r="K43" i="397"/>
  <c r="L43" i="397" s="1"/>
  <c r="C44" i="397"/>
  <c r="C42" i="402" l="1"/>
  <c r="K41" i="402"/>
  <c r="L41" i="402" s="1"/>
  <c r="C56" i="403"/>
  <c r="J56" i="403" s="1"/>
  <c r="J42" i="402"/>
  <c r="C43" i="402" s="1"/>
  <c r="K48" i="393"/>
  <c r="L48" i="393" s="1"/>
  <c r="C49" i="393"/>
  <c r="J49" i="393" s="1"/>
  <c r="C50" i="393" s="1"/>
  <c r="J41" i="401"/>
  <c r="H42" i="401" s="1"/>
  <c r="I42" i="401" s="1"/>
  <c r="K55" i="403"/>
  <c r="L55" i="403" s="1"/>
  <c r="H48" i="400"/>
  <c r="I48" i="400" s="1"/>
  <c r="K47" i="400"/>
  <c r="L47" i="400" s="1"/>
  <c r="C48" i="400"/>
  <c r="H51" i="404"/>
  <c r="I51" i="404" s="1"/>
  <c r="C51" i="404"/>
  <c r="K50" i="404"/>
  <c r="L50" i="404" s="1"/>
  <c r="I52" i="399"/>
  <c r="C52" i="399"/>
  <c r="K51" i="399"/>
  <c r="L51" i="399" s="1"/>
  <c r="J50" i="398"/>
  <c r="H51" i="398" s="1"/>
  <c r="J44" i="397"/>
  <c r="H45" i="397" s="1"/>
  <c r="I44" i="392"/>
  <c r="C44" i="392"/>
  <c r="K43" i="392"/>
  <c r="L43" i="392" s="1"/>
  <c r="I45" i="395"/>
  <c r="C45" i="395"/>
  <c r="K44" i="395"/>
  <c r="L44" i="395" s="1"/>
  <c r="K42" i="402" l="1"/>
  <c r="L42" i="402" s="1"/>
  <c r="H43" i="402"/>
  <c r="I43" i="402" s="1"/>
  <c r="H57" i="403"/>
  <c r="I57" i="403" s="1"/>
  <c r="J57" i="403" s="1"/>
  <c r="H58" i="403" s="1"/>
  <c r="I58" i="403" s="1"/>
  <c r="C57" i="403"/>
  <c r="K56" i="403"/>
  <c r="L56" i="403" s="1"/>
  <c r="K41" i="401"/>
  <c r="L41" i="401" s="1"/>
  <c r="K49" i="393"/>
  <c r="L49" i="393" s="1"/>
  <c r="C42" i="401"/>
  <c r="J42" i="401" s="1"/>
  <c r="J48" i="400"/>
  <c r="H49" i="400" s="1"/>
  <c r="I49" i="400" s="1"/>
  <c r="H50" i="393"/>
  <c r="I50" i="393" s="1"/>
  <c r="J50" i="393" s="1"/>
  <c r="C51" i="393" s="1"/>
  <c r="J43" i="402"/>
  <c r="H44" i="402" s="1"/>
  <c r="I44" i="402" s="1"/>
  <c r="J51" i="404"/>
  <c r="J52" i="399"/>
  <c r="H53" i="399" s="1"/>
  <c r="I53" i="399" s="1"/>
  <c r="C51" i="398"/>
  <c r="I51" i="398"/>
  <c r="K50" i="398"/>
  <c r="L50" i="398" s="1"/>
  <c r="I45" i="397"/>
  <c r="C45" i="397"/>
  <c r="K44" i="397"/>
  <c r="L44" i="397" s="1"/>
  <c r="J44" i="392"/>
  <c r="H45" i="392" s="1"/>
  <c r="J45" i="395"/>
  <c r="H46" i="395" s="1"/>
  <c r="C49" i="400" l="1"/>
  <c r="J49" i="400" s="1"/>
  <c r="H50" i="400" s="1"/>
  <c r="I50" i="400" s="1"/>
  <c r="K52" i="399"/>
  <c r="L52" i="399" s="1"/>
  <c r="K48" i="400"/>
  <c r="L48" i="400" s="1"/>
  <c r="K43" i="402"/>
  <c r="L43" i="402" s="1"/>
  <c r="C44" i="402"/>
  <c r="J44" i="402" s="1"/>
  <c r="H51" i="393"/>
  <c r="I51" i="393" s="1"/>
  <c r="J51" i="393" s="1"/>
  <c r="H52" i="393" s="1"/>
  <c r="I52" i="393" s="1"/>
  <c r="K50" i="393"/>
  <c r="L50" i="393" s="1"/>
  <c r="C43" i="401"/>
  <c r="H43" i="401"/>
  <c r="I43" i="401" s="1"/>
  <c r="K42" i="401"/>
  <c r="L42" i="401" s="1"/>
  <c r="C53" i="399"/>
  <c r="J53" i="399" s="1"/>
  <c r="H54" i="399" s="1"/>
  <c r="K57" i="403"/>
  <c r="L57" i="403" s="1"/>
  <c r="C58" i="403"/>
  <c r="J58" i="403" s="1"/>
  <c r="H52" i="404"/>
  <c r="I52" i="404" s="1"/>
  <c r="C52" i="404"/>
  <c r="K51" i="404"/>
  <c r="L51" i="404" s="1"/>
  <c r="J51" i="398"/>
  <c r="H52" i="398" s="1"/>
  <c r="J45" i="397"/>
  <c r="H46" i="397" s="1"/>
  <c r="C45" i="392"/>
  <c r="I45" i="392"/>
  <c r="K44" i="392"/>
  <c r="L44" i="392" s="1"/>
  <c r="K45" i="395"/>
  <c r="L45" i="395" s="1"/>
  <c r="I46" i="395"/>
  <c r="C46" i="395"/>
  <c r="K51" i="393" l="1"/>
  <c r="L51" i="393" s="1"/>
  <c r="J43" i="401"/>
  <c r="K43" i="401" s="1"/>
  <c r="L43" i="401" s="1"/>
  <c r="C45" i="402"/>
  <c r="K44" i="402"/>
  <c r="L44" i="402" s="1"/>
  <c r="H45" i="402"/>
  <c r="I45" i="402" s="1"/>
  <c r="C52" i="393"/>
  <c r="J52" i="393" s="1"/>
  <c r="H53" i="393" s="1"/>
  <c r="J45" i="392"/>
  <c r="H46" i="392" s="1"/>
  <c r="I46" i="392" s="1"/>
  <c r="C50" i="400"/>
  <c r="J50" i="400" s="1"/>
  <c r="H51" i="400" s="1"/>
  <c r="K49" i="400"/>
  <c r="L49" i="400" s="1"/>
  <c r="H59" i="403"/>
  <c r="I59" i="403" s="1"/>
  <c r="C59" i="403"/>
  <c r="K58" i="403"/>
  <c r="L58" i="403" s="1"/>
  <c r="J52" i="404"/>
  <c r="I54" i="399"/>
  <c r="C54" i="399"/>
  <c r="K53" i="399"/>
  <c r="L53" i="399" s="1"/>
  <c r="I52" i="398"/>
  <c r="C52" i="398"/>
  <c r="K51" i="398"/>
  <c r="L51" i="398" s="1"/>
  <c r="C46" i="397"/>
  <c r="I46" i="397"/>
  <c r="K45" i="397"/>
  <c r="L45" i="397" s="1"/>
  <c r="C46" i="392"/>
  <c r="J46" i="395"/>
  <c r="H47" i="395" s="1"/>
  <c r="K45" i="392" l="1"/>
  <c r="L45" i="392" s="1"/>
  <c r="C44" i="401"/>
  <c r="J45" i="402"/>
  <c r="K45" i="402" s="1"/>
  <c r="L45" i="402" s="1"/>
  <c r="H44" i="401"/>
  <c r="I44" i="401" s="1"/>
  <c r="J59" i="403"/>
  <c r="H60" i="403" s="1"/>
  <c r="I60" i="403" s="1"/>
  <c r="J54" i="399"/>
  <c r="H55" i="399" s="1"/>
  <c r="I55" i="399" s="1"/>
  <c r="H53" i="404"/>
  <c r="I53" i="404" s="1"/>
  <c r="K52" i="404"/>
  <c r="L52" i="404" s="1"/>
  <c r="C53" i="404"/>
  <c r="J46" i="397"/>
  <c r="H47" i="397" s="1"/>
  <c r="I47" i="397" s="1"/>
  <c r="C51" i="400"/>
  <c r="I51" i="400"/>
  <c r="K50" i="400"/>
  <c r="L50" i="400" s="1"/>
  <c r="J52" i="398"/>
  <c r="H53" i="398" s="1"/>
  <c r="J46" i="392"/>
  <c r="H47" i="392" s="1"/>
  <c r="C53" i="393"/>
  <c r="I53" i="393"/>
  <c r="K52" i="393"/>
  <c r="L52" i="393" s="1"/>
  <c r="I47" i="395"/>
  <c r="C47" i="395"/>
  <c r="K46" i="395"/>
  <c r="L46" i="395" s="1"/>
  <c r="H46" i="402" l="1"/>
  <c r="I46" i="402" s="1"/>
  <c r="J44" i="401"/>
  <c r="H45" i="401" s="1"/>
  <c r="I45" i="401" s="1"/>
  <c r="C46" i="402"/>
  <c r="C60" i="403"/>
  <c r="J60" i="403" s="1"/>
  <c r="K54" i="399"/>
  <c r="L54" i="399" s="1"/>
  <c r="K44" i="401"/>
  <c r="L44" i="401" s="1"/>
  <c r="K59" i="403"/>
  <c r="L59" i="403" s="1"/>
  <c r="C55" i="399"/>
  <c r="J55" i="399" s="1"/>
  <c r="H56" i="399" s="1"/>
  <c r="C47" i="397"/>
  <c r="J47" i="397" s="1"/>
  <c r="H48" i="397" s="1"/>
  <c r="J53" i="393"/>
  <c r="H54" i="393" s="1"/>
  <c r="I54" i="393" s="1"/>
  <c r="K46" i="397"/>
  <c r="L46" i="397" s="1"/>
  <c r="J53" i="404"/>
  <c r="J51" i="400"/>
  <c r="K51" i="400" s="1"/>
  <c r="L51" i="400" s="1"/>
  <c r="C53" i="398"/>
  <c r="I53" i="398"/>
  <c r="K52" i="398"/>
  <c r="L52" i="398" s="1"/>
  <c r="C47" i="392"/>
  <c r="I47" i="392"/>
  <c r="K46" i="392"/>
  <c r="L46" i="392" s="1"/>
  <c r="J47" i="395"/>
  <c r="H48" i="395" s="1"/>
  <c r="C45" i="401" l="1"/>
  <c r="J46" i="402"/>
  <c r="H47" i="402" s="1"/>
  <c r="I47" i="402" s="1"/>
  <c r="J45" i="401"/>
  <c r="C46" i="401" s="1"/>
  <c r="K53" i="393"/>
  <c r="L53" i="393" s="1"/>
  <c r="H61" i="403"/>
  <c r="I61" i="403" s="1"/>
  <c r="C61" i="403"/>
  <c r="K60" i="403"/>
  <c r="L60" i="403" s="1"/>
  <c r="C54" i="393"/>
  <c r="J54" i="393" s="1"/>
  <c r="H55" i="393" s="1"/>
  <c r="I55" i="393" s="1"/>
  <c r="J47" i="392"/>
  <c r="H48" i="392" s="1"/>
  <c r="I48" i="392" s="1"/>
  <c r="K45" i="401"/>
  <c r="L45" i="401" s="1"/>
  <c r="J53" i="398"/>
  <c r="H54" i="398" s="1"/>
  <c r="I54" i="398" s="1"/>
  <c r="H52" i="400"/>
  <c r="I52" i="400" s="1"/>
  <c r="H54" i="404"/>
  <c r="I54" i="404" s="1"/>
  <c r="C54" i="404"/>
  <c r="K53" i="404"/>
  <c r="L53" i="404" s="1"/>
  <c r="C52" i="400"/>
  <c r="I56" i="399"/>
  <c r="C56" i="399"/>
  <c r="K55" i="399"/>
  <c r="L55" i="399" s="1"/>
  <c r="C48" i="397"/>
  <c r="I48" i="397"/>
  <c r="K47" i="397"/>
  <c r="L47" i="397" s="1"/>
  <c r="K47" i="395"/>
  <c r="L47" i="395" s="1"/>
  <c r="I48" i="395"/>
  <c r="C48" i="395"/>
  <c r="H46" i="401" l="1"/>
  <c r="I46" i="401" s="1"/>
  <c r="K46" i="402"/>
  <c r="L46" i="402" s="1"/>
  <c r="C47" i="402"/>
  <c r="J47" i="402"/>
  <c r="J61" i="403"/>
  <c r="K61" i="403" s="1"/>
  <c r="L61" i="403" s="1"/>
  <c r="C62" i="403"/>
  <c r="C54" i="398"/>
  <c r="J54" i="398" s="1"/>
  <c r="H55" i="398" s="1"/>
  <c r="I55" i="398" s="1"/>
  <c r="C48" i="392"/>
  <c r="J48" i="392" s="1"/>
  <c r="H49" i="392" s="1"/>
  <c r="K47" i="392"/>
  <c r="L47" i="392" s="1"/>
  <c r="J46" i="401"/>
  <c r="K53" i="398"/>
  <c r="L53" i="398" s="1"/>
  <c r="C55" i="393"/>
  <c r="J55" i="393" s="1"/>
  <c r="H56" i="393" s="1"/>
  <c r="K54" i="393"/>
  <c r="L54" i="393" s="1"/>
  <c r="J52" i="400"/>
  <c r="H53" i="400" s="1"/>
  <c r="I53" i="400" s="1"/>
  <c r="J54" i="404"/>
  <c r="J56" i="399"/>
  <c r="H57" i="399" s="1"/>
  <c r="I57" i="399" s="1"/>
  <c r="J48" i="397"/>
  <c r="H49" i="397" s="1"/>
  <c r="I49" i="397" s="1"/>
  <c r="J48" i="395"/>
  <c r="H49" i="395" s="1"/>
  <c r="H62" i="403" l="1"/>
  <c r="I62" i="403" s="1"/>
  <c r="J62" i="403" s="1"/>
  <c r="K62" i="403" s="1"/>
  <c r="L62" i="403" s="1"/>
  <c r="H48" i="402"/>
  <c r="I48" i="402" s="1"/>
  <c r="K47" i="402"/>
  <c r="L47" i="402" s="1"/>
  <c r="C48" i="402"/>
  <c r="C63" i="403"/>
  <c r="C57" i="399"/>
  <c r="J57" i="399" s="1"/>
  <c r="H58" i="399" s="1"/>
  <c r="C53" i="400"/>
  <c r="J53" i="400" s="1"/>
  <c r="H54" i="400" s="1"/>
  <c r="I54" i="400" s="1"/>
  <c r="H47" i="401"/>
  <c r="I47" i="401" s="1"/>
  <c r="K46" i="401"/>
  <c r="L46" i="401" s="1"/>
  <c r="C47" i="401"/>
  <c r="K56" i="399"/>
  <c r="L56" i="399" s="1"/>
  <c r="K48" i="397"/>
  <c r="L48" i="397" s="1"/>
  <c r="K52" i="400"/>
  <c r="L52" i="400" s="1"/>
  <c r="C49" i="397"/>
  <c r="J49" i="397" s="1"/>
  <c r="H50" i="397" s="1"/>
  <c r="H55" i="404"/>
  <c r="I55" i="404" s="1"/>
  <c r="C55" i="404"/>
  <c r="K54" i="404"/>
  <c r="L54" i="404" s="1"/>
  <c r="C55" i="398"/>
  <c r="J55" i="398" s="1"/>
  <c r="H56" i="398" s="1"/>
  <c r="K54" i="398"/>
  <c r="L54" i="398" s="1"/>
  <c r="K48" i="392"/>
  <c r="L48" i="392" s="1"/>
  <c r="C49" i="392"/>
  <c r="I49" i="392"/>
  <c r="C56" i="393"/>
  <c r="I56" i="393"/>
  <c r="K55" i="393"/>
  <c r="L55" i="393" s="1"/>
  <c r="I49" i="395"/>
  <c r="C49" i="395"/>
  <c r="K48" i="395"/>
  <c r="L48" i="395" s="1"/>
  <c r="H63" i="403" l="1"/>
  <c r="I63" i="403" s="1"/>
  <c r="J63" i="403" s="1"/>
  <c r="J48" i="402"/>
  <c r="C54" i="400"/>
  <c r="K53" i="400"/>
  <c r="L53" i="400" s="1"/>
  <c r="J47" i="401"/>
  <c r="K47" i="401" s="1"/>
  <c r="L47" i="401" s="1"/>
  <c r="J55" i="404"/>
  <c r="J54" i="400"/>
  <c r="H55" i="400" s="1"/>
  <c r="I58" i="399"/>
  <c r="C58" i="399"/>
  <c r="K57" i="399"/>
  <c r="L57" i="399" s="1"/>
  <c r="I56" i="398"/>
  <c r="C56" i="398"/>
  <c r="K55" i="398"/>
  <c r="L55" i="398" s="1"/>
  <c r="K49" i="397"/>
  <c r="L49" i="397" s="1"/>
  <c r="C50" i="397"/>
  <c r="I50" i="397"/>
  <c r="J49" i="392"/>
  <c r="H50" i="392" s="1"/>
  <c r="I50" i="392" s="1"/>
  <c r="J56" i="393"/>
  <c r="J49" i="395"/>
  <c r="H50" i="395" s="1"/>
  <c r="K63" i="403" l="1"/>
  <c r="L63" i="403" s="1"/>
  <c r="H64" i="403"/>
  <c r="I64" i="403" s="1"/>
  <c r="K48" i="402"/>
  <c r="L48" i="402" s="1"/>
  <c r="C49" i="402"/>
  <c r="H49" i="402"/>
  <c r="I49" i="402" s="1"/>
  <c r="C48" i="401"/>
  <c r="C64" i="403"/>
  <c r="J64" i="403" s="1"/>
  <c r="H48" i="401"/>
  <c r="I48" i="401" s="1"/>
  <c r="J50" i="397"/>
  <c r="H51" i="397" s="1"/>
  <c r="I51" i="397" s="1"/>
  <c r="C50" i="392"/>
  <c r="J50" i="392" s="1"/>
  <c r="H51" i="392" s="1"/>
  <c r="H56" i="404"/>
  <c r="I56" i="404" s="1"/>
  <c r="C56" i="404"/>
  <c r="K55" i="404"/>
  <c r="L55" i="404" s="1"/>
  <c r="J56" i="398"/>
  <c r="H57" i="398" s="1"/>
  <c r="I57" i="398" s="1"/>
  <c r="K49" i="392"/>
  <c r="L49" i="392" s="1"/>
  <c r="C57" i="393"/>
  <c r="H57" i="393"/>
  <c r="I57" i="393" s="1"/>
  <c r="K54" i="400"/>
  <c r="L54" i="400" s="1"/>
  <c r="C55" i="400"/>
  <c r="I55" i="400"/>
  <c r="J58" i="399"/>
  <c r="H59" i="399" s="1"/>
  <c r="K56" i="393"/>
  <c r="L56" i="393" s="1"/>
  <c r="K49" i="395"/>
  <c r="L49" i="395" s="1"/>
  <c r="I50" i="395"/>
  <c r="C50" i="395"/>
  <c r="J49" i="402" l="1"/>
  <c r="C51" i="397"/>
  <c r="J51" i="397" s="1"/>
  <c r="H52" i="397" s="1"/>
  <c r="K49" i="402"/>
  <c r="L49" i="402" s="1"/>
  <c r="H50" i="402"/>
  <c r="I50" i="402" s="1"/>
  <c r="C50" i="402"/>
  <c r="J48" i="401"/>
  <c r="K48" i="401" s="1"/>
  <c r="L48" i="401" s="1"/>
  <c r="K64" i="403"/>
  <c r="L64" i="403" s="1"/>
  <c r="C65" i="403"/>
  <c r="H65" i="403"/>
  <c r="I65" i="403" s="1"/>
  <c r="K56" i="398"/>
  <c r="L56" i="398" s="1"/>
  <c r="K50" i="397"/>
  <c r="L50" i="397" s="1"/>
  <c r="J57" i="393"/>
  <c r="K57" i="393" s="1"/>
  <c r="L57" i="393" s="1"/>
  <c r="J56" i="404"/>
  <c r="C57" i="398"/>
  <c r="J57" i="398" s="1"/>
  <c r="H58" i="398" s="1"/>
  <c r="J55" i="400"/>
  <c r="I59" i="399"/>
  <c r="K58" i="399"/>
  <c r="L58" i="399" s="1"/>
  <c r="C59" i="399"/>
  <c r="I51" i="392"/>
  <c r="K50" i="392"/>
  <c r="L50" i="392" s="1"/>
  <c r="C51" i="392"/>
  <c r="J50" i="395"/>
  <c r="H51" i="395" s="1"/>
  <c r="H49" i="401" l="1"/>
  <c r="I49" i="401" s="1"/>
  <c r="C49" i="401"/>
  <c r="J50" i="402"/>
  <c r="J65" i="403"/>
  <c r="C66" i="403" s="1"/>
  <c r="C58" i="393"/>
  <c r="H58" i="393"/>
  <c r="I58" i="393" s="1"/>
  <c r="C56" i="400"/>
  <c r="H56" i="400"/>
  <c r="I56" i="400" s="1"/>
  <c r="H57" i="404"/>
  <c r="I57" i="404" s="1"/>
  <c r="K56" i="404"/>
  <c r="L56" i="404" s="1"/>
  <c r="C57" i="404"/>
  <c r="K55" i="400"/>
  <c r="L55" i="400" s="1"/>
  <c r="J59" i="399"/>
  <c r="H60" i="399" s="1"/>
  <c r="I58" i="398"/>
  <c r="C58" i="398"/>
  <c r="K57" i="398"/>
  <c r="L57" i="398" s="1"/>
  <c r="I52" i="397"/>
  <c r="K51" i="397"/>
  <c r="L51" i="397" s="1"/>
  <c r="C52" i="397"/>
  <c r="J51" i="392"/>
  <c r="H52" i="392" s="1"/>
  <c r="I51" i="395"/>
  <c r="C51" i="395"/>
  <c r="K50" i="395"/>
  <c r="L50" i="395" s="1"/>
  <c r="J49" i="401" l="1"/>
  <c r="K49" i="401" s="1"/>
  <c r="L49" i="401" s="1"/>
  <c r="C51" i="402"/>
  <c r="H51" i="402"/>
  <c r="I51" i="402" s="1"/>
  <c r="K50" i="402"/>
  <c r="L50" i="402" s="1"/>
  <c r="H66" i="403"/>
  <c r="I66" i="403" s="1"/>
  <c r="K65" i="403"/>
  <c r="L65" i="403" s="1"/>
  <c r="J56" i="400"/>
  <c r="H57" i="400" s="1"/>
  <c r="I57" i="400" s="1"/>
  <c r="J58" i="393"/>
  <c r="H59" i="393" s="1"/>
  <c r="I59" i="393" s="1"/>
  <c r="J66" i="403"/>
  <c r="J51" i="395"/>
  <c r="H52" i="395" s="1"/>
  <c r="I52" i="395" s="1"/>
  <c r="J57" i="404"/>
  <c r="J58" i="398"/>
  <c r="I60" i="399"/>
  <c r="C60" i="399"/>
  <c r="K59" i="399"/>
  <c r="L59" i="399" s="1"/>
  <c r="J52" i="397"/>
  <c r="H53" i="397" s="1"/>
  <c r="I52" i="392"/>
  <c r="C52" i="392"/>
  <c r="K51" i="392"/>
  <c r="L51" i="392" s="1"/>
  <c r="K56" i="400" l="1"/>
  <c r="L56" i="400" s="1"/>
  <c r="H50" i="401"/>
  <c r="I50" i="401" s="1"/>
  <c r="J50" i="401" s="1"/>
  <c r="K50" i="401" s="1"/>
  <c r="L50" i="401" s="1"/>
  <c r="C50" i="401"/>
  <c r="J51" i="402"/>
  <c r="K58" i="393"/>
  <c r="L58" i="393" s="1"/>
  <c r="C59" i="393"/>
  <c r="J59" i="393" s="1"/>
  <c r="H60" i="393" s="1"/>
  <c r="C57" i="400"/>
  <c r="J57" i="400" s="1"/>
  <c r="C52" i="395"/>
  <c r="J52" i="395" s="1"/>
  <c r="H53" i="395" s="1"/>
  <c r="K51" i="395"/>
  <c r="L51" i="395" s="1"/>
  <c r="H67" i="403"/>
  <c r="I67" i="403" s="1"/>
  <c r="K66" i="403"/>
  <c r="L66" i="403" s="1"/>
  <c r="C67" i="403"/>
  <c r="H58" i="404"/>
  <c r="I58" i="404" s="1"/>
  <c r="C58" i="404"/>
  <c r="K57" i="404"/>
  <c r="L57" i="404" s="1"/>
  <c r="K58" i="398"/>
  <c r="L58" i="398" s="1"/>
  <c r="H59" i="398"/>
  <c r="I59" i="398" s="1"/>
  <c r="C59" i="398"/>
  <c r="J60" i="399"/>
  <c r="H61" i="399" s="1"/>
  <c r="I53" i="397"/>
  <c r="C53" i="397"/>
  <c r="K52" i="397"/>
  <c r="L52" i="397" s="1"/>
  <c r="J52" i="392"/>
  <c r="H53" i="392" s="1"/>
  <c r="K51" i="402" l="1"/>
  <c r="L51" i="402" s="1"/>
  <c r="C52" i="402"/>
  <c r="H52" i="402"/>
  <c r="I52" i="402" s="1"/>
  <c r="J52" i="402" s="1"/>
  <c r="C51" i="401"/>
  <c r="H58" i="400"/>
  <c r="I58" i="400" s="1"/>
  <c r="C58" i="400"/>
  <c r="J59" i="398"/>
  <c r="H60" i="398" s="1"/>
  <c r="I60" i="398" s="1"/>
  <c r="H51" i="401"/>
  <c r="I51" i="401" s="1"/>
  <c r="J67" i="403"/>
  <c r="K57" i="400"/>
  <c r="L57" i="400" s="1"/>
  <c r="J58" i="404"/>
  <c r="C61" i="399"/>
  <c r="I61" i="399"/>
  <c r="K60" i="399"/>
  <c r="L60" i="399" s="1"/>
  <c r="J53" i="397"/>
  <c r="H54" i="397" s="1"/>
  <c r="C53" i="392"/>
  <c r="K52" i="392"/>
  <c r="L52" i="392" s="1"/>
  <c r="I53" i="392"/>
  <c r="C60" i="393"/>
  <c r="K59" i="393"/>
  <c r="L59" i="393" s="1"/>
  <c r="I60" i="393"/>
  <c r="I53" i="395"/>
  <c r="C53" i="395"/>
  <c r="K52" i="395"/>
  <c r="L52" i="395" s="1"/>
  <c r="K52" i="402" l="1"/>
  <c r="L52" i="402" s="1"/>
  <c r="H53" i="402"/>
  <c r="I53" i="402" s="1"/>
  <c r="C53" i="402"/>
  <c r="J51" i="401"/>
  <c r="C52" i="401" s="1"/>
  <c r="J58" i="400"/>
  <c r="H59" i="400" s="1"/>
  <c r="I59" i="400" s="1"/>
  <c r="K59" i="398"/>
  <c r="L59" i="398" s="1"/>
  <c r="C60" i="398"/>
  <c r="J60" i="398" s="1"/>
  <c r="H61" i="398" s="1"/>
  <c r="K67" i="403"/>
  <c r="L67" i="403" s="1"/>
  <c r="C68" i="403"/>
  <c r="H68" i="403"/>
  <c r="I68" i="403" s="1"/>
  <c r="J60" i="393"/>
  <c r="H61" i="393" s="1"/>
  <c r="I61" i="393" s="1"/>
  <c r="H59" i="404"/>
  <c r="I59" i="404" s="1"/>
  <c r="C59" i="404"/>
  <c r="K58" i="404"/>
  <c r="L58" i="404" s="1"/>
  <c r="J53" i="392"/>
  <c r="H54" i="392" s="1"/>
  <c r="I54" i="392" s="1"/>
  <c r="J61" i="399"/>
  <c r="H62" i="399" s="1"/>
  <c r="C54" i="397"/>
  <c r="I54" i="397"/>
  <c r="K53" i="397"/>
  <c r="L53" i="397" s="1"/>
  <c r="J53" i="395"/>
  <c r="H54" i="395" s="1"/>
  <c r="C59" i="400" l="1"/>
  <c r="J59" i="400" s="1"/>
  <c r="H60" i="400" s="1"/>
  <c r="I60" i="400" s="1"/>
  <c r="H52" i="401"/>
  <c r="I52" i="401" s="1"/>
  <c r="J52" i="401" s="1"/>
  <c r="H53" i="401" s="1"/>
  <c r="I53" i="401" s="1"/>
  <c r="K58" i="400"/>
  <c r="L58" i="400" s="1"/>
  <c r="K51" i="401"/>
  <c r="L51" i="401" s="1"/>
  <c r="J53" i="402"/>
  <c r="C54" i="392"/>
  <c r="J54" i="392" s="1"/>
  <c r="H55" i="392" s="1"/>
  <c r="C61" i="393"/>
  <c r="J61" i="393" s="1"/>
  <c r="H62" i="393" s="1"/>
  <c r="I62" i="393" s="1"/>
  <c r="K60" i="393"/>
  <c r="L60" i="393" s="1"/>
  <c r="J68" i="403"/>
  <c r="K68" i="403" s="1"/>
  <c r="L68" i="403" s="1"/>
  <c r="K53" i="392"/>
  <c r="L53" i="392" s="1"/>
  <c r="J59" i="404"/>
  <c r="J54" i="397"/>
  <c r="H55" i="397" s="1"/>
  <c r="I55" i="397" s="1"/>
  <c r="I62" i="399"/>
  <c r="C62" i="399"/>
  <c r="K61" i="399"/>
  <c r="L61" i="399" s="1"/>
  <c r="C61" i="398"/>
  <c r="I61" i="398"/>
  <c r="K60" i="398"/>
  <c r="L60" i="398" s="1"/>
  <c r="K53" i="395"/>
  <c r="L53" i="395" s="1"/>
  <c r="I54" i="395"/>
  <c r="C54" i="395"/>
  <c r="C53" i="401" l="1"/>
  <c r="J53" i="401" s="1"/>
  <c r="K52" i="401"/>
  <c r="L52" i="401" s="1"/>
  <c r="K53" i="402"/>
  <c r="L53" i="402" s="1"/>
  <c r="H54" i="402"/>
  <c r="I54" i="402" s="1"/>
  <c r="C54" i="402"/>
  <c r="H69" i="403"/>
  <c r="I69" i="403" s="1"/>
  <c r="C69" i="403"/>
  <c r="J69" i="403" s="1"/>
  <c r="K54" i="397"/>
  <c r="L54" i="397" s="1"/>
  <c r="C60" i="400"/>
  <c r="J60" i="400" s="1"/>
  <c r="H61" i="400" s="1"/>
  <c r="I61" i="400" s="1"/>
  <c r="K61" i="393"/>
  <c r="L61" i="393" s="1"/>
  <c r="K59" i="400"/>
  <c r="L59" i="400" s="1"/>
  <c r="C62" i="393"/>
  <c r="J62" i="393" s="1"/>
  <c r="C55" i="397"/>
  <c r="J55" i="397" s="1"/>
  <c r="H56" i="397" s="1"/>
  <c r="H60" i="404"/>
  <c r="I60" i="404" s="1"/>
  <c r="C60" i="404"/>
  <c r="K59" i="404"/>
  <c r="L59" i="404" s="1"/>
  <c r="J62" i="399"/>
  <c r="H63" i="399" s="1"/>
  <c r="J61" i="398"/>
  <c r="H62" i="398" s="1"/>
  <c r="C55" i="392"/>
  <c r="I55" i="392"/>
  <c r="K54" i="392"/>
  <c r="L54" i="392" s="1"/>
  <c r="J54" i="395"/>
  <c r="H55" i="395" s="1"/>
  <c r="J54" i="402" l="1"/>
  <c r="C61" i="400"/>
  <c r="J61" i="400" s="1"/>
  <c r="H62" i="400" s="1"/>
  <c r="H70" i="403"/>
  <c r="I70" i="403" s="1"/>
  <c r="K69" i="403"/>
  <c r="L69" i="403" s="1"/>
  <c r="C70" i="403"/>
  <c r="H54" i="401"/>
  <c r="I54" i="401" s="1"/>
  <c r="C54" i="401"/>
  <c r="K53" i="401"/>
  <c r="L53" i="401" s="1"/>
  <c r="J55" i="392"/>
  <c r="H56" i="392" s="1"/>
  <c r="I56" i="392" s="1"/>
  <c r="K60" i="400"/>
  <c r="L60" i="400" s="1"/>
  <c r="J60" i="404"/>
  <c r="K62" i="393"/>
  <c r="L62" i="393" s="1"/>
  <c r="H63" i="393"/>
  <c r="I63" i="393" s="1"/>
  <c r="C63" i="393"/>
  <c r="C63" i="399"/>
  <c r="I63" i="399"/>
  <c r="K62" i="399"/>
  <c r="L62" i="399" s="1"/>
  <c r="I62" i="398"/>
  <c r="C62" i="398"/>
  <c r="K61" i="398"/>
  <c r="L61" i="398" s="1"/>
  <c r="C56" i="397"/>
  <c r="I56" i="397"/>
  <c r="K55" i="397"/>
  <c r="L55" i="397" s="1"/>
  <c r="I55" i="395"/>
  <c r="C55" i="395"/>
  <c r="K54" i="395"/>
  <c r="L54" i="395" s="1"/>
  <c r="C56" i="392" l="1"/>
  <c r="J56" i="392" s="1"/>
  <c r="H57" i="392" s="1"/>
  <c r="K55" i="392"/>
  <c r="L55" i="392" s="1"/>
  <c r="H55" i="402"/>
  <c r="I55" i="402" s="1"/>
  <c r="K54" i="402"/>
  <c r="L54" i="402" s="1"/>
  <c r="C55" i="402"/>
  <c r="J70" i="403"/>
  <c r="H71" i="403" s="1"/>
  <c r="I71" i="403" s="1"/>
  <c r="J54" i="401"/>
  <c r="H61" i="404"/>
  <c r="I61" i="404" s="1"/>
  <c r="K60" i="404"/>
  <c r="L60" i="404" s="1"/>
  <c r="C61" i="404"/>
  <c r="J62" i="398"/>
  <c r="H63" i="398" s="1"/>
  <c r="I63" i="398" s="1"/>
  <c r="J63" i="393"/>
  <c r="J63" i="399"/>
  <c r="H64" i="399" s="1"/>
  <c r="I64" i="399" s="1"/>
  <c r="J56" i="397"/>
  <c r="H57" i="397" s="1"/>
  <c r="I57" i="397" s="1"/>
  <c r="I62" i="400"/>
  <c r="C62" i="400"/>
  <c r="K61" i="400"/>
  <c r="L61" i="400" s="1"/>
  <c r="J55" i="395"/>
  <c r="J55" i="402" l="1"/>
  <c r="K55" i="402" s="1"/>
  <c r="L55" i="402" s="1"/>
  <c r="K70" i="403"/>
  <c r="L70" i="403" s="1"/>
  <c r="C71" i="403"/>
  <c r="J71" i="403" s="1"/>
  <c r="H55" i="401"/>
  <c r="I55" i="401" s="1"/>
  <c r="C55" i="401"/>
  <c r="K54" i="401"/>
  <c r="L54" i="401" s="1"/>
  <c r="K56" i="397"/>
  <c r="L56" i="397" s="1"/>
  <c r="J61" i="404"/>
  <c r="K63" i="399"/>
  <c r="L63" i="399" s="1"/>
  <c r="C64" i="399"/>
  <c r="J64" i="399" s="1"/>
  <c r="H65" i="399" s="1"/>
  <c r="K62" i="398"/>
  <c r="L62" i="398" s="1"/>
  <c r="C63" i="398"/>
  <c r="J63" i="398" s="1"/>
  <c r="H64" i="398" s="1"/>
  <c r="I64" i="398" s="1"/>
  <c r="C57" i="397"/>
  <c r="J57" i="397" s="1"/>
  <c r="H58" i="397" s="1"/>
  <c r="H64" i="393"/>
  <c r="I64" i="393" s="1"/>
  <c r="C64" i="393"/>
  <c r="K63" i="393"/>
  <c r="L63" i="393" s="1"/>
  <c r="K55" i="395"/>
  <c r="L55" i="395" s="1"/>
  <c r="H56" i="395"/>
  <c r="I56" i="395" s="1"/>
  <c r="C56" i="395"/>
  <c r="J62" i="400"/>
  <c r="H63" i="400" s="1"/>
  <c r="C57" i="392"/>
  <c r="I57" i="392"/>
  <c r="K56" i="392"/>
  <c r="L56" i="392" s="1"/>
  <c r="H56" i="402" l="1"/>
  <c r="I56" i="402" s="1"/>
  <c r="C56" i="402"/>
  <c r="J55" i="401"/>
  <c r="C56" i="401" s="1"/>
  <c r="H72" i="403"/>
  <c r="I72" i="403" s="1"/>
  <c r="K71" i="403"/>
  <c r="L71" i="403" s="1"/>
  <c r="C72" i="403"/>
  <c r="J56" i="395"/>
  <c r="H57" i="395" s="1"/>
  <c r="I57" i="395" s="1"/>
  <c r="J64" i="393"/>
  <c r="K64" i="393" s="1"/>
  <c r="L64" i="393" s="1"/>
  <c r="J57" i="392"/>
  <c r="H58" i="392" s="1"/>
  <c r="I58" i="392" s="1"/>
  <c r="H62" i="404"/>
  <c r="I62" i="404" s="1"/>
  <c r="C62" i="404"/>
  <c r="K61" i="404"/>
  <c r="L61" i="404" s="1"/>
  <c r="K63" i="398"/>
  <c r="L63" i="398" s="1"/>
  <c r="C64" i="398"/>
  <c r="J64" i="398" s="1"/>
  <c r="K64" i="398" s="1"/>
  <c r="L64" i="398" s="1"/>
  <c r="I63" i="400"/>
  <c r="K62" i="400"/>
  <c r="L62" i="400" s="1"/>
  <c r="C63" i="400"/>
  <c r="K64" i="399"/>
  <c r="L64" i="399" s="1"/>
  <c r="I65" i="399"/>
  <c r="C65" i="399"/>
  <c r="K57" i="397"/>
  <c r="L57" i="397" s="1"/>
  <c r="C58" i="397"/>
  <c r="I58" i="397"/>
  <c r="J56" i="402" l="1"/>
  <c r="K56" i="402" s="1"/>
  <c r="L56" i="402" s="1"/>
  <c r="C57" i="402"/>
  <c r="H57" i="402"/>
  <c r="I57" i="402" s="1"/>
  <c r="K55" i="401"/>
  <c r="L55" i="401" s="1"/>
  <c r="H56" i="401"/>
  <c r="I56" i="401" s="1"/>
  <c r="J56" i="401" s="1"/>
  <c r="K56" i="401" s="1"/>
  <c r="L56" i="401" s="1"/>
  <c r="C65" i="393"/>
  <c r="H65" i="393"/>
  <c r="I65" i="393" s="1"/>
  <c r="J72" i="403"/>
  <c r="C73" i="403" s="1"/>
  <c r="K56" i="395"/>
  <c r="L56" i="395" s="1"/>
  <c r="C57" i="395"/>
  <c r="J57" i="395" s="1"/>
  <c r="C58" i="392"/>
  <c r="J58" i="392" s="1"/>
  <c r="H59" i="392" s="1"/>
  <c r="K57" i="392"/>
  <c r="L57" i="392" s="1"/>
  <c r="J63" i="400"/>
  <c r="H64" i="400" s="1"/>
  <c r="I64" i="400" s="1"/>
  <c r="J62" i="404"/>
  <c r="J65" i="399"/>
  <c r="H66" i="399" s="1"/>
  <c r="I66" i="399" s="1"/>
  <c r="C65" i="398"/>
  <c r="H65" i="398"/>
  <c r="I65" i="398" s="1"/>
  <c r="J58" i="397"/>
  <c r="H59" i="397" s="1"/>
  <c r="I59" i="397" s="1"/>
  <c r="H73" i="403" l="1"/>
  <c r="I73" i="403" s="1"/>
  <c r="J73" i="403" s="1"/>
  <c r="C74" i="403" s="1"/>
  <c r="J57" i="402"/>
  <c r="K57" i="402" s="1"/>
  <c r="L57" i="402" s="1"/>
  <c r="J65" i="393"/>
  <c r="K65" i="393" s="1"/>
  <c r="L65" i="393" s="1"/>
  <c r="K72" i="403"/>
  <c r="L72" i="403" s="1"/>
  <c r="H58" i="402"/>
  <c r="I58" i="402" s="1"/>
  <c r="C58" i="402"/>
  <c r="H57" i="401"/>
  <c r="I57" i="401" s="1"/>
  <c r="C57" i="401"/>
  <c r="C64" i="400"/>
  <c r="J65" i="398"/>
  <c r="H66" i="398" s="1"/>
  <c r="I66" i="398" s="1"/>
  <c r="C59" i="397"/>
  <c r="J59" i="397" s="1"/>
  <c r="H60" i="397" s="1"/>
  <c r="K58" i="397"/>
  <c r="L58" i="397" s="1"/>
  <c r="K63" i="400"/>
  <c r="L63" i="400" s="1"/>
  <c r="H63" i="404"/>
  <c r="I63" i="404" s="1"/>
  <c r="C63" i="404"/>
  <c r="K62" i="404"/>
  <c r="L62" i="404" s="1"/>
  <c r="K65" i="399"/>
  <c r="L65" i="399" s="1"/>
  <c r="C66" i="399"/>
  <c r="J66" i="399" s="1"/>
  <c r="H67" i="399" s="1"/>
  <c r="H66" i="393"/>
  <c r="I66" i="393" s="1"/>
  <c r="K57" i="395"/>
  <c r="L57" i="395" s="1"/>
  <c r="H58" i="395"/>
  <c r="I58" i="395" s="1"/>
  <c r="C58" i="395"/>
  <c r="J64" i="400"/>
  <c r="H65" i="400" s="1"/>
  <c r="C59" i="392"/>
  <c r="I59" i="392"/>
  <c r="K58" i="392"/>
  <c r="L58" i="392" s="1"/>
  <c r="C66" i="393" l="1"/>
  <c r="J57" i="401"/>
  <c r="K57" i="401" s="1"/>
  <c r="L57" i="401" s="1"/>
  <c r="J58" i="402"/>
  <c r="H74" i="403"/>
  <c r="I74" i="403" s="1"/>
  <c r="J74" i="403" s="1"/>
  <c r="H75" i="403" s="1"/>
  <c r="I75" i="403" s="1"/>
  <c r="K65" i="398"/>
  <c r="L65" i="398" s="1"/>
  <c r="C66" i="398"/>
  <c r="K73" i="403"/>
  <c r="L73" i="403" s="1"/>
  <c r="J58" i="395"/>
  <c r="H59" i="395" s="1"/>
  <c r="I59" i="395" s="1"/>
  <c r="H58" i="401"/>
  <c r="I58" i="401" s="1"/>
  <c r="J63" i="404"/>
  <c r="J59" i="392"/>
  <c r="H60" i="392" s="1"/>
  <c r="I60" i="392" s="1"/>
  <c r="J66" i="393"/>
  <c r="I65" i="400"/>
  <c r="C65" i="400"/>
  <c r="K64" i="400"/>
  <c r="L64" i="400" s="1"/>
  <c r="I67" i="399"/>
  <c r="K66" i="399"/>
  <c r="L66" i="399" s="1"/>
  <c r="C67" i="399"/>
  <c r="J66" i="398"/>
  <c r="H67" i="398" s="1"/>
  <c r="I60" i="397"/>
  <c r="K59" i="397"/>
  <c r="L59" i="397" s="1"/>
  <c r="C60" i="397"/>
  <c r="C58" i="401" l="1"/>
  <c r="C59" i="402"/>
  <c r="H59" i="402"/>
  <c r="I59" i="402" s="1"/>
  <c r="K58" i="402"/>
  <c r="L58" i="402" s="1"/>
  <c r="K58" i="395"/>
  <c r="L58" i="395" s="1"/>
  <c r="C59" i="395"/>
  <c r="J59" i="395" s="1"/>
  <c r="H60" i="395" s="1"/>
  <c r="C75" i="403"/>
  <c r="J75" i="403" s="1"/>
  <c r="K74" i="403"/>
  <c r="L74" i="403" s="1"/>
  <c r="J58" i="401"/>
  <c r="K59" i="392"/>
  <c r="L59" i="392" s="1"/>
  <c r="C60" i="392"/>
  <c r="J60" i="392" s="1"/>
  <c r="H61" i="392" s="1"/>
  <c r="H64" i="404"/>
  <c r="I64" i="404" s="1"/>
  <c r="C64" i="404"/>
  <c r="K63" i="404"/>
  <c r="L63" i="404" s="1"/>
  <c r="H67" i="393"/>
  <c r="I67" i="393" s="1"/>
  <c r="C67" i="393"/>
  <c r="K66" i="393"/>
  <c r="L66" i="393" s="1"/>
  <c r="J67" i="399"/>
  <c r="H68" i="399" s="1"/>
  <c r="I68" i="399" s="1"/>
  <c r="J65" i="400"/>
  <c r="H66" i="400" s="1"/>
  <c r="K66" i="398"/>
  <c r="L66" i="398" s="1"/>
  <c r="I67" i="398"/>
  <c r="C67" i="398"/>
  <c r="J60" i="397"/>
  <c r="H61" i="397" s="1"/>
  <c r="J59" i="402" l="1"/>
  <c r="C60" i="402" s="1"/>
  <c r="K75" i="403"/>
  <c r="L75" i="403" s="1"/>
  <c r="C76" i="403"/>
  <c r="H76" i="403"/>
  <c r="I76" i="403" s="1"/>
  <c r="H59" i="401"/>
  <c r="I59" i="401" s="1"/>
  <c r="C59" i="401"/>
  <c r="K58" i="401"/>
  <c r="L58" i="401" s="1"/>
  <c r="J67" i="393"/>
  <c r="C68" i="393" s="1"/>
  <c r="K67" i="399"/>
  <c r="L67" i="399" s="1"/>
  <c r="J64" i="404"/>
  <c r="C68" i="399"/>
  <c r="J68" i="399" s="1"/>
  <c r="H69" i="399" s="1"/>
  <c r="I66" i="400"/>
  <c r="C66" i="400"/>
  <c r="K65" i="400"/>
  <c r="L65" i="400" s="1"/>
  <c r="J67" i="398"/>
  <c r="H68" i="398" s="1"/>
  <c r="I61" i="397"/>
  <c r="C61" i="397"/>
  <c r="K60" i="397"/>
  <c r="L60" i="397" s="1"/>
  <c r="K60" i="392"/>
  <c r="L60" i="392" s="1"/>
  <c r="C61" i="392"/>
  <c r="I61" i="392"/>
  <c r="I60" i="395"/>
  <c r="C60" i="395"/>
  <c r="K59" i="395"/>
  <c r="L59" i="395" s="1"/>
  <c r="J76" i="403" l="1"/>
  <c r="H77" i="403" s="1"/>
  <c r="I77" i="403" s="1"/>
  <c r="H60" i="402"/>
  <c r="I60" i="402" s="1"/>
  <c r="J60" i="402" s="1"/>
  <c r="H61" i="402" s="1"/>
  <c r="I61" i="402" s="1"/>
  <c r="K59" i="402"/>
  <c r="L59" i="402" s="1"/>
  <c r="H68" i="393"/>
  <c r="I68" i="393" s="1"/>
  <c r="J68" i="393" s="1"/>
  <c r="H69" i="393" s="1"/>
  <c r="I69" i="393" s="1"/>
  <c r="K67" i="393"/>
  <c r="L67" i="393" s="1"/>
  <c r="J59" i="401"/>
  <c r="J61" i="392"/>
  <c r="H62" i="392" s="1"/>
  <c r="I62" i="392" s="1"/>
  <c r="H65" i="404"/>
  <c r="I65" i="404" s="1"/>
  <c r="K64" i="404"/>
  <c r="L64" i="404" s="1"/>
  <c r="C65" i="404"/>
  <c r="J66" i="400"/>
  <c r="H67" i="400" s="1"/>
  <c r="C69" i="399"/>
  <c r="I69" i="399"/>
  <c r="K68" i="399"/>
  <c r="L68" i="399" s="1"/>
  <c r="I68" i="398"/>
  <c r="C68" i="398"/>
  <c r="K67" i="398"/>
  <c r="L67" i="398" s="1"/>
  <c r="J61" i="397"/>
  <c r="H62" i="397" s="1"/>
  <c r="J60" i="395"/>
  <c r="H61" i="395" s="1"/>
  <c r="C77" i="403" l="1"/>
  <c r="J77" i="403" s="1"/>
  <c r="K77" i="403" s="1"/>
  <c r="L77" i="403" s="1"/>
  <c r="K76" i="403"/>
  <c r="L76" i="403" s="1"/>
  <c r="C61" i="402"/>
  <c r="J61" i="402" s="1"/>
  <c r="H62" i="402" s="1"/>
  <c r="I62" i="402" s="1"/>
  <c r="K60" i="402"/>
  <c r="L60" i="402" s="1"/>
  <c r="K68" i="393"/>
  <c r="L68" i="393" s="1"/>
  <c r="C69" i="393"/>
  <c r="J69" i="393" s="1"/>
  <c r="C62" i="392"/>
  <c r="J62" i="392" s="1"/>
  <c r="H63" i="392" s="1"/>
  <c r="C60" i="401"/>
  <c r="H60" i="401"/>
  <c r="I60" i="401" s="1"/>
  <c r="K59" i="401"/>
  <c r="L59" i="401" s="1"/>
  <c r="K61" i="392"/>
  <c r="L61" i="392" s="1"/>
  <c r="J65" i="404"/>
  <c r="J68" i="398"/>
  <c r="H69" i="398" s="1"/>
  <c r="I69" i="398" s="1"/>
  <c r="J69" i="399"/>
  <c r="H70" i="399" s="1"/>
  <c r="I70" i="399" s="1"/>
  <c r="I67" i="400"/>
  <c r="C67" i="400"/>
  <c r="K66" i="400"/>
  <c r="L66" i="400" s="1"/>
  <c r="C62" i="397"/>
  <c r="I62" i="397"/>
  <c r="K61" i="397"/>
  <c r="L61" i="397" s="1"/>
  <c r="C61" i="395"/>
  <c r="I61" i="395"/>
  <c r="K60" i="395"/>
  <c r="L60" i="395" s="1"/>
  <c r="K61" i="402" l="1"/>
  <c r="L61" i="402" s="1"/>
  <c r="C62" i="402"/>
  <c r="J62" i="402" s="1"/>
  <c r="C70" i="393"/>
  <c r="H70" i="393"/>
  <c r="I70" i="393" s="1"/>
  <c r="K69" i="393"/>
  <c r="L69" i="393" s="1"/>
  <c r="C78" i="403"/>
  <c r="H78" i="403"/>
  <c r="I78" i="403" s="1"/>
  <c r="J60" i="401"/>
  <c r="H61" i="401" s="1"/>
  <c r="I61" i="401" s="1"/>
  <c r="C70" i="399"/>
  <c r="J70" i="399" s="1"/>
  <c r="K68" i="398"/>
  <c r="L68" i="398" s="1"/>
  <c r="H66" i="404"/>
  <c r="I66" i="404" s="1"/>
  <c r="K65" i="404"/>
  <c r="L65" i="404" s="1"/>
  <c r="C66" i="404"/>
  <c r="K69" i="399"/>
  <c r="L69" i="399" s="1"/>
  <c r="C69" i="398"/>
  <c r="J69" i="398" s="1"/>
  <c r="H70" i="398" s="1"/>
  <c r="J61" i="395"/>
  <c r="H62" i="395" s="1"/>
  <c r="I62" i="395" s="1"/>
  <c r="J62" i="397"/>
  <c r="J67" i="400"/>
  <c r="H68" i="400" s="1"/>
  <c r="K62" i="392"/>
  <c r="L62" i="392" s="1"/>
  <c r="I63" i="392"/>
  <c r="C63" i="392"/>
  <c r="J78" i="403" l="1"/>
  <c r="K78" i="403" s="1"/>
  <c r="L78" i="403" s="1"/>
  <c r="C61" i="401"/>
  <c r="J61" i="401" s="1"/>
  <c r="H62" i="401" s="1"/>
  <c r="I62" i="401" s="1"/>
  <c r="H63" i="402"/>
  <c r="I63" i="402" s="1"/>
  <c r="C63" i="402"/>
  <c r="K62" i="402"/>
  <c r="L62" i="402" s="1"/>
  <c r="J70" i="393"/>
  <c r="H71" i="393" s="1"/>
  <c r="I71" i="393" s="1"/>
  <c r="K60" i="401"/>
  <c r="L60" i="401" s="1"/>
  <c r="K61" i="395"/>
  <c r="L61" i="395" s="1"/>
  <c r="H71" i="399"/>
  <c r="I71" i="399" s="1"/>
  <c r="C71" i="399"/>
  <c r="K70" i="399"/>
  <c r="L70" i="399" s="1"/>
  <c r="C62" i="395"/>
  <c r="J62" i="395" s="1"/>
  <c r="C63" i="395" s="1"/>
  <c r="J66" i="404"/>
  <c r="H63" i="397"/>
  <c r="I63" i="397" s="1"/>
  <c r="K62" i="397"/>
  <c r="L62" i="397" s="1"/>
  <c r="C63" i="397"/>
  <c r="C68" i="400"/>
  <c r="I68" i="400"/>
  <c r="K67" i="400"/>
  <c r="L67" i="400" s="1"/>
  <c r="I70" i="398"/>
  <c r="C70" i="398"/>
  <c r="K69" i="398"/>
  <c r="L69" i="398" s="1"/>
  <c r="J63" i="392"/>
  <c r="H64" i="392" s="1"/>
  <c r="H79" i="403" l="1"/>
  <c r="I79" i="403" s="1"/>
  <c r="C79" i="403"/>
  <c r="J63" i="402"/>
  <c r="K63" i="402" s="1"/>
  <c r="L63" i="402" s="1"/>
  <c r="C71" i="393"/>
  <c r="J71" i="393" s="1"/>
  <c r="K70" i="393"/>
  <c r="L70" i="393" s="1"/>
  <c r="J71" i="399"/>
  <c r="K71" i="399" s="1"/>
  <c r="L71" i="399" s="1"/>
  <c r="J63" i="397"/>
  <c r="H64" i="397" s="1"/>
  <c r="I64" i="397" s="1"/>
  <c r="K61" i="401"/>
  <c r="L61" i="401" s="1"/>
  <c r="C62" i="401"/>
  <c r="J62" i="401" s="1"/>
  <c r="J68" i="400"/>
  <c r="H69" i="400" s="1"/>
  <c r="I69" i="400" s="1"/>
  <c r="H67" i="404"/>
  <c r="I67" i="404" s="1"/>
  <c r="K66" i="404"/>
  <c r="L66" i="404" s="1"/>
  <c r="C67" i="404"/>
  <c r="K62" i="395"/>
  <c r="L62" i="395" s="1"/>
  <c r="H63" i="395"/>
  <c r="I63" i="395" s="1"/>
  <c r="J63" i="395" s="1"/>
  <c r="J70" i="398"/>
  <c r="K63" i="392"/>
  <c r="L63" i="392" s="1"/>
  <c r="I64" i="392"/>
  <c r="C64" i="392"/>
  <c r="J79" i="403" l="1"/>
  <c r="C80" i="403" s="1"/>
  <c r="H64" i="402"/>
  <c r="I64" i="402" s="1"/>
  <c r="C64" i="402"/>
  <c r="H72" i="399"/>
  <c r="I72" i="399" s="1"/>
  <c r="C64" i="397"/>
  <c r="J64" i="397" s="1"/>
  <c r="H65" i="397" s="1"/>
  <c r="I65" i="397" s="1"/>
  <c r="K71" i="393"/>
  <c r="L71" i="393" s="1"/>
  <c r="H72" i="393"/>
  <c r="I72" i="393" s="1"/>
  <c r="C72" i="393"/>
  <c r="H80" i="403"/>
  <c r="I80" i="403" s="1"/>
  <c r="J80" i="403" s="1"/>
  <c r="K79" i="403"/>
  <c r="L79" i="403" s="1"/>
  <c r="K68" i="400"/>
  <c r="L68" i="400" s="1"/>
  <c r="C69" i="400"/>
  <c r="J69" i="400" s="1"/>
  <c r="H70" i="400" s="1"/>
  <c r="K63" i="397"/>
  <c r="L63" i="397" s="1"/>
  <c r="C72" i="399"/>
  <c r="H63" i="401"/>
  <c r="I63" i="401" s="1"/>
  <c r="C63" i="401"/>
  <c r="K62" i="401"/>
  <c r="L62" i="401" s="1"/>
  <c r="J67" i="404"/>
  <c r="C71" i="398"/>
  <c r="H71" i="398"/>
  <c r="I71" i="398" s="1"/>
  <c r="H64" i="395"/>
  <c r="I64" i="395" s="1"/>
  <c r="C64" i="395"/>
  <c r="K63" i="395"/>
  <c r="L63" i="395" s="1"/>
  <c r="K70" i="398"/>
  <c r="L70" i="398" s="1"/>
  <c r="J64" i="392"/>
  <c r="H65" i="392" s="1"/>
  <c r="J64" i="402" l="1"/>
  <c r="K64" i="402" s="1"/>
  <c r="L64" i="402" s="1"/>
  <c r="J72" i="393"/>
  <c r="H73" i="393" s="1"/>
  <c r="I73" i="393" s="1"/>
  <c r="J73" i="393" s="1"/>
  <c r="H74" i="393" s="1"/>
  <c r="I74" i="393" s="1"/>
  <c r="J72" i="399"/>
  <c r="C73" i="399" s="1"/>
  <c r="C73" i="393"/>
  <c r="H65" i="402"/>
  <c r="I65" i="402" s="1"/>
  <c r="C65" i="402"/>
  <c r="K80" i="403"/>
  <c r="L80" i="403" s="1"/>
  <c r="H81" i="403"/>
  <c r="I81" i="403" s="1"/>
  <c r="C81" i="403"/>
  <c r="J64" i="395"/>
  <c r="K64" i="395" s="1"/>
  <c r="L64" i="395" s="1"/>
  <c r="J71" i="398"/>
  <c r="C72" i="398" s="1"/>
  <c r="J63" i="401"/>
  <c r="C65" i="397"/>
  <c r="J65" i="397" s="1"/>
  <c r="H66" i="397" s="1"/>
  <c r="H68" i="404"/>
  <c r="I68" i="404" s="1"/>
  <c r="C68" i="404"/>
  <c r="K67" i="404"/>
  <c r="L67" i="404" s="1"/>
  <c r="K64" i="397"/>
  <c r="L64" i="397" s="1"/>
  <c r="K69" i="400"/>
  <c r="L69" i="400" s="1"/>
  <c r="C70" i="400"/>
  <c r="I70" i="400"/>
  <c r="K64" i="392"/>
  <c r="L64" i="392" s="1"/>
  <c r="I65" i="392"/>
  <c r="C65" i="392"/>
  <c r="H73" i="399" l="1"/>
  <c r="I73" i="399" s="1"/>
  <c r="J73" i="399" s="1"/>
  <c r="K72" i="393"/>
  <c r="L72" i="393" s="1"/>
  <c r="K72" i="399"/>
  <c r="L72" i="399" s="1"/>
  <c r="J81" i="403"/>
  <c r="K81" i="403" s="1"/>
  <c r="L81" i="403" s="1"/>
  <c r="J65" i="402"/>
  <c r="C66" i="402" s="1"/>
  <c r="C65" i="395"/>
  <c r="C74" i="393"/>
  <c r="J74" i="393" s="1"/>
  <c r="H75" i="393" s="1"/>
  <c r="I75" i="393" s="1"/>
  <c r="K73" i="393"/>
  <c r="L73" i="393" s="1"/>
  <c r="H65" i="395"/>
  <c r="I65" i="395" s="1"/>
  <c r="K71" i="398"/>
  <c r="L71" i="398" s="1"/>
  <c r="H72" i="398"/>
  <c r="I72" i="398" s="1"/>
  <c r="J72" i="398" s="1"/>
  <c r="C73" i="398" s="1"/>
  <c r="C64" i="401"/>
  <c r="K63" i="401"/>
  <c r="L63" i="401" s="1"/>
  <c r="H64" i="401"/>
  <c r="I64" i="401" s="1"/>
  <c r="J68" i="404"/>
  <c r="J70" i="400"/>
  <c r="H71" i="400" s="1"/>
  <c r="K65" i="397"/>
  <c r="L65" i="397" s="1"/>
  <c r="C66" i="397"/>
  <c r="I66" i="397"/>
  <c r="J65" i="392"/>
  <c r="H66" i="392" s="1"/>
  <c r="H74" i="399" l="1"/>
  <c r="I74" i="399" s="1"/>
  <c r="K73" i="399"/>
  <c r="L73" i="399" s="1"/>
  <c r="H82" i="403"/>
  <c r="I82" i="403" s="1"/>
  <c r="J82" i="403" s="1"/>
  <c r="C74" i="399"/>
  <c r="J65" i="395"/>
  <c r="H66" i="395" s="1"/>
  <c r="I66" i="395" s="1"/>
  <c r="K65" i="402"/>
  <c r="L65" i="402" s="1"/>
  <c r="C82" i="403"/>
  <c r="H66" i="402"/>
  <c r="I66" i="402" s="1"/>
  <c r="J66" i="402" s="1"/>
  <c r="K65" i="395"/>
  <c r="L65" i="395" s="1"/>
  <c r="C66" i="395"/>
  <c r="H73" i="398"/>
  <c r="I73" i="398" s="1"/>
  <c r="J73" i="398" s="1"/>
  <c r="J64" i="401"/>
  <c r="K64" i="401" s="1"/>
  <c r="L64" i="401" s="1"/>
  <c r="K74" i="393"/>
  <c r="L74" i="393" s="1"/>
  <c r="C75" i="393"/>
  <c r="J75" i="393" s="1"/>
  <c r="K72" i="398"/>
  <c r="L72" i="398" s="1"/>
  <c r="H69" i="404"/>
  <c r="I69" i="404" s="1"/>
  <c r="C69" i="404"/>
  <c r="K68" i="404"/>
  <c r="L68" i="404" s="1"/>
  <c r="J66" i="397"/>
  <c r="H67" i="397" s="1"/>
  <c r="I67" i="397" s="1"/>
  <c r="I71" i="400"/>
  <c r="C71" i="400"/>
  <c r="K70" i="400"/>
  <c r="L70" i="400" s="1"/>
  <c r="K65" i="392"/>
  <c r="L65" i="392" s="1"/>
  <c r="I66" i="392"/>
  <c r="C66" i="392"/>
  <c r="J74" i="399" l="1"/>
  <c r="K82" i="403"/>
  <c r="L82" i="403" s="1"/>
  <c r="C83" i="403"/>
  <c r="H83" i="403"/>
  <c r="I83" i="403" s="1"/>
  <c r="J83" i="403" s="1"/>
  <c r="H67" i="402"/>
  <c r="I67" i="402" s="1"/>
  <c r="C67" i="402"/>
  <c r="K66" i="402"/>
  <c r="L66" i="402" s="1"/>
  <c r="J66" i="395"/>
  <c r="H67" i="395" s="1"/>
  <c r="I67" i="395" s="1"/>
  <c r="C65" i="401"/>
  <c r="H65" i="401"/>
  <c r="I65" i="401" s="1"/>
  <c r="H74" i="398"/>
  <c r="I74" i="398" s="1"/>
  <c r="K73" i="398"/>
  <c r="L73" i="398" s="1"/>
  <c r="K66" i="397"/>
  <c r="L66" i="397" s="1"/>
  <c r="C74" i="398"/>
  <c r="C76" i="393"/>
  <c r="K75" i="393"/>
  <c r="L75" i="393" s="1"/>
  <c r="H76" i="393"/>
  <c r="I76" i="393" s="1"/>
  <c r="J71" i="400"/>
  <c r="H72" i="400" s="1"/>
  <c r="I72" i="400" s="1"/>
  <c r="C67" i="397"/>
  <c r="J67" i="397" s="1"/>
  <c r="H68" i="397" s="1"/>
  <c r="J69" i="404"/>
  <c r="J66" i="392"/>
  <c r="H67" i="392" s="1"/>
  <c r="K74" i="399" l="1"/>
  <c r="L74" i="399" s="1"/>
  <c r="C75" i="399"/>
  <c r="H75" i="399"/>
  <c r="I75" i="399" s="1"/>
  <c r="J75" i="399" s="1"/>
  <c r="H76" i="399" s="1"/>
  <c r="I76" i="399" s="1"/>
  <c r="K66" i="395"/>
  <c r="L66" i="395" s="1"/>
  <c r="J65" i="401"/>
  <c r="J67" i="402"/>
  <c r="C68" i="402" s="1"/>
  <c r="C67" i="395"/>
  <c r="J67" i="395" s="1"/>
  <c r="H68" i="395" s="1"/>
  <c r="I68" i="395" s="1"/>
  <c r="C72" i="400"/>
  <c r="J72" i="400" s="1"/>
  <c r="H73" i="400" s="1"/>
  <c r="J74" i="398"/>
  <c r="H75" i="398" s="1"/>
  <c r="I75" i="398" s="1"/>
  <c r="K71" i="400"/>
  <c r="L71" i="400" s="1"/>
  <c r="J76" i="393"/>
  <c r="K76" i="393" s="1"/>
  <c r="L76" i="393" s="1"/>
  <c r="K83" i="403"/>
  <c r="L83" i="403" s="1"/>
  <c r="H84" i="403"/>
  <c r="I84" i="403" s="1"/>
  <c r="C84" i="403"/>
  <c r="H66" i="401"/>
  <c r="I66" i="401" s="1"/>
  <c r="C66" i="401"/>
  <c r="K65" i="401"/>
  <c r="L65" i="401" s="1"/>
  <c r="H70" i="404"/>
  <c r="I70" i="404" s="1"/>
  <c r="C70" i="404"/>
  <c r="K69" i="404"/>
  <c r="L69" i="404" s="1"/>
  <c r="I68" i="397"/>
  <c r="K67" i="397"/>
  <c r="L67" i="397" s="1"/>
  <c r="C68" i="397"/>
  <c r="K66" i="392"/>
  <c r="L66" i="392" s="1"/>
  <c r="C67" i="392"/>
  <c r="I67" i="392"/>
  <c r="C76" i="399" l="1"/>
  <c r="J76" i="399" s="1"/>
  <c r="H77" i="399" s="1"/>
  <c r="I77" i="399" s="1"/>
  <c r="K75" i="399"/>
  <c r="L75" i="399" s="1"/>
  <c r="C75" i="398"/>
  <c r="H68" i="402"/>
  <c r="I68" i="402" s="1"/>
  <c r="J68" i="402" s="1"/>
  <c r="C69" i="402" s="1"/>
  <c r="K67" i="402"/>
  <c r="L67" i="402" s="1"/>
  <c r="C77" i="393"/>
  <c r="K74" i="398"/>
  <c r="L74" i="398" s="1"/>
  <c r="H77" i="393"/>
  <c r="I77" i="393" s="1"/>
  <c r="J84" i="403"/>
  <c r="J66" i="401"/>
  <c r="C77" i="399"/>
  <c r="K76" i="399"/>
  <c r="L76" i="399" s="1"/>
  <c r="K67" i="395"/>
  <c r="L67" i="395" s="1"/>
  <c r="C68" i="395"/>
  <c r="J68" i="395" s="1"/>
  <c r="J70" i="404"/>
  <c r="I73" i="400"/>
  <c r="C73" i="400"/>
  <c r="K72" i="400"/>
  <c r="L72" i="400" s="1"/>
  <c r="J75" i="398"/>
  <c r="H76" i="398" s="1"/>
  <c r="J68" i="397"/>
  <c r="H69" i="397" s="1"/>
  <c r="J67" i="392"/>
  <c r="H68" i="392" s="1"/>
  <c r="I68" i="392" s="1"/>
  <c r="H69" i="402" l="1"/>
  <c r="I69" i="402" s="1"/>
  <c r="J69" i="402" s="1"/>
  <c r="K69" i="402" s="1"/>
  <c r="L69" i="402" s="1"/>
  <c r="K68" i="402"/>
  <c r="L68" i="402" s="1"/>
  <c r="J77" i="399"/>
  <c r="H78" i="399" s="1"/>
  <c r="I78" i="399" s="1"/>
  <c r="H70" i="402"/>
  <c r="I70" i="402" s="1"/>
  <c r="J77" i="393"/>
  <c r="C78" i="393" s="1"/>
  <c r="C70" i="402"/>
  <c r="H85" i="403"/>
  <c r="I85" i="403" s="1"/>
  <c r="K84" i="403"/>
  <c r="L84" i="403" s="1"/>
  <c r="C85" i="403"/>
  <c r="C67" i="401"/>
  <c r="K66" i="401"/>
  <c r="L66" i="401" s="1"/>
  <c r="H67" i="401"/>
  <c r="I67" i="401" s="1"/>
  <c r="K67" i="392"/>
  <c r="L67" i="392" s="1"/>
  <c r="C68" i="392"/>
  <c r="J68" i="392" s="1"/>
  <c r="H69" i="392" s="1"/>
  <c r="H71" i="404"/>
  <c r="I71" i="404" s="1"/>
  <c r="C71" i="404"/>
  <c r="K70" i="404"/>
  <c r="L70" i="404" s="1"/>
  <c r="K77" i="399"/>
  <c r="L77" i="399" s="1"/>
  <c r="C78" i="399"/>
  <c r="J78" i="399" s="1"/>
  <c r="C79" i="399" s="1"/>
  <c r="K68" i="395"/>
  <c r="L68" i="395" s="1"/>
  <c r="H69" i="395"/>
  <c r="I69" i="395" s="1"/>
  <c r="C69" i="395"/>
  <c r="J73" i="400"/>
  <c r="H74" i="400" s="1"/>
  <c r="I76" i="398"/>
  <c r="C76" i="398"/>
  <c r="K75" i="398"/>
  <c r="L75" i="398" s="1"/>
  <c r="I69" i="397"/>
  <c r="C69" i="397"/>
  <c r="K68" i="397"/>
  <c r="L68" i="397" s="1"/>
  <c r="K77" i="393" l="1"/>
  <c r="L77" i="393" s="1"/>
  <c r="J70" i="402"/>
  <c r="K70" i="402" s="1"/>
  <c r="L70" i="402" s="1"/>
  <c r="H78" i="393"/>
  <c r="I78" i="393" s="1"/>
  <c r="J78" i="393" s="1"/>
  <c r="H71" i="402"/>
  <c r="I71" i="402" s="1"/>
  <c r="J67" i="401"/>
  <c r="C68" i="401" s="1"/>
  <c r="J85" i="403"/>
  <c r="C86" i="403" s="1"/>
  <c r="J69" i="395"/>
  <c r="H70" i="395" s="1"/>
  <c r="I70" i="395" s="1"/>
  <c r="J71" i="404"/>
  <c r="K78" i="399"/>
  <c r="L78" i="399" s="1"/>
  <c r="H79" i="399"/>
  <c r="I79" i="399" s="1"/>
  <c r="J79" i="399" s="1"/>
  <c r="H80" i="399" s="1"/>
  <c r="J76" i="398"/>
  <c r="H77" i="398" s="1"/>
  <c r="I77" i="398" s="1"/>
  <c r="K73" i="400"/>
  <c r="L73" i="400" s="1"/>
  <c r="C74" i="400"/>
  <c r="I74" i="400"/>
  <c r="J69" i="397"/>
  <c r="H70" i="397" s="1"/>
  <c r="K68" i="392"/>
  <c r="L68" i="392" s="1"/>
  <c r="C69" i="392"/>
  <c r="I69" i="392"/>
  <c r="H68" i="401" l="1"/>
  <c r="I68" i="401" s="1"/>
  <c r="K67" i="401"/>
  <c r="L67" i="401" s="1"/>
  <c r="C71" i="402"/>
  <c r="J71" i="402" s="1"/>
  <c r="C70" i="395"/>
  <c r="J70" i="395" s="1"/>
  <c r="H71" i="395" s="1"/>
  <c r="K85" i="403"/>
  <c r="L85" i="403" s="1"/>
  <c r="K69" i="395"/>
  <c r="L69" i="395" s="1"/>
  <c r="C77" i="398"/>
  <c r="J77" i="398" s="1"/>
  <c r="H78" i="398" s="1"/>
  <c r="K76" i="398"/>
  <c r="L76" i="398" s="1"/>
  <c r="H86" i="403"/>
  <c r="I86" i="403" s="1"/>
  <c r="J86" i="403" s="1"/>
  <c r="H87" i="403" s="1"/>
  <c r="I87" i="403" s="1"/>
  <c r="J68" i="401"/>
  <c r="C69" i="401" s="1"/>
  <c r="H72" i="404"/>
  <c r="I72" i="404" s="1"/>
  <c r="C72" i="404"/>
  <c r="K71" i="404"/>
  <c r="L71" i="404" s="1"/>
  <c r="H79" i="393"/>
  <c r="I79" i="393" s="1"/>
  <c r="C79" i="393"/>
  <c r="K78" i="393"/>
  <c r="L78" i="393" s="1"/>
  <c r="J74" i="400"/>
  <c r="H75" i="400" s="1"/>
  <c r="C80" i="399"/>
  <c r="K79" i="399"/>
  <c r="L79" i="399" s="1"/>
  <c r="I80" i="399"/>
  <c r="C70" i="397"/>
  <c r="I70" i="397"/>
  <c r="K69" i="397"/>
  <c r="L69" i="397" s="1"/>
  <c r="J69" i="392"/>
  <c r="H70" i="392" s="1"/>
  <c r="I70" i="392" s="1"/>
  <c r="C72" i="402" l="1"/>
  <c r="H72" i="402"/>
  <c r="I72" i="402" s="1"/>
  <c r="K71" i="402"/>
  <c r="L71" i="402" s="1"/>
  <c r="H69" i="401"/>
  <c r="I69" i="401" s="1"/>
  <c r="J69" i="401" s="1"/>
  <c r="C70" i="401" s="1"/>
  <c r="K68" i="401"/>
  <c r="L68" i="401" s="1"/>
  <c r="C87" i="403"/>
  <c r="J87" i="403" s="1"/>
  <c r="K86" i="403"/>
  <c r="L86" i="403" s="1"/>
  <c r="J80" i="399"/>
  <c r="H81" i="399" s="1"/>
  <c r="I81" i="399" s="1"/>
  <c r="J79" i="393"/>
  <c r="K79" i="393" s="1"/>
  <c r="L79" i="393" s="1"/>
  <c r="K69" i="392"/>
  <c r="L69" i="392" s="1"/>
  <c r="C70" i="392"/>
  <c r="J70" i="392" s="1"/>
  <c r="H71" i="392" s="1"/>
  <c r="J72" i="404"/>
  <c r="J70" i="397"/>
  <c r="C71" i="397" s="1"/>
  <c r="I75" i="400"/>
  <c r="C75" i="400"/>
  <c r="K74" i="400"/>
  <c r="L74" i="400" s="1"/>
  <c r="I78" i="398"/>
  <c r="C78" i="398"/>
  <c r="K77" i="398"/>
  <c r="L77" i="398" s="1"/>
  <c r="K70" i="395"/>
  <c r="L70" i="395" s="1"/>
  <c r="I71" i="395"/>
  <c r="C71" i="395"/>
  <c r="H80" i="393" l="1"/>
  <c r="I80" i="393" s="1"/>
  <c r="J80" i="393" s="1"/>
  <c r="K80" i="393" s="1"/>
  <c r="L80" i="393" s="1"/>
  <c r="K80" i="399"/>
  <c r="L80" i="399" s="1"/>
  <c r="J72" i="402"/>
  <c r="C80" i="393"/>
  <c r="H88" i="403"/>
  <c r="I88" i="403" s="1"/>
  <c r="C88" i="403"/>
  <c r="K87" i="403"/>
  <c r="L87" i="403" s="1"/>
  <c r="H70" i="401"/>
  <c r="I70" i="401" s="1"/>
  <c r="J70" i="401" s="1"/>
  <c r="K70" i="401" s="1"/>
  <c r="L70" i="401" s="1"/>
  <c r="K69" i="401"/>
  <c r="L69" i="401" s="1"/>
  <c r="C81" i="399"/>
  <c r="J81" i="399" s="1"/>
  <c r="H82" i="399" s="1"/>
  <c r="I82" i="399" s="1"/>
  <c r="J78" i="398"/>
  <c r="H79" i="398" s="1"/>
  <c r="I79" i="398" s="1"/>
  <c r="H73" i="404"/>
  <c r="I73" i="404" s="1"/>
  <c r="K72" i="404"/>
  <c r="L72" i="404" s="1"/>
  <c r="C73" i="404"/>
  <c r="H71" i="397"/>
  <c r="I71" i="397" s="1"/>
  <c r="J71" i="397" s="1"/>
  <c r="H72" i="397" s="1"/>
  <c r="K70" i="397"/>
  <c r="L70" i="397" s="1"/>
  <c r="J75" i="400"/>
  <c r="H76" i="400" s="1"/>
  <c r="K70" i="392"/>
  <c r="L70" i="392" s="1"/>
  <c r="I71" i="392"/>
  <c r="C71" i="392"/>
  <c r="J71" i="395"/>
  <c r="H72" i="395" s="1"/>
  <c r="J88" i="403" l="1"/>
  <c r="C89" i="403" s="1"/>
  <c r="H73" i="402"/>
  <c r="I73" i="402" s="1"/>
  <c r="C73" i="402"/>
  <c r="K72" i="402"/>
  <c r="L72" i="402" s="1"/>
  <c r="C71" i="401"/>
  <c r="H71" i="401"/>
  <c r="I71" i="401" s="1"/>
  <c r="C79" i="398"/>
  <c r="J79" i="398" s="1"/>
  <c r="H80" i="398" s="1"/>
  <c r="K78" i="398"/>
  <c r="L78" i="398" s="1"/>
  <c r="H81" i="393"/>
  <c r="I81" i="393" s="1"/>
  <c r="C81" i="393"/>
  <c r="C82" i="399"/>
  <c r="J82" i="399" s="1"/>
  <c r="K81" i="399"/>
  <c r="L81" i="399" s="1"/>
  <c r="J73" i="404"/>
  <c r="K75" i="400"/>
  <c r="L75" i="400" s="1"/>
  <c r="C76" i="400"/>
  <c r="I76" i="400"/>
  <c r="C72" i="397"/>
  <c r="I72" i="397"/>
  <c r="K71" i="397"/>
  <c r="L71" i="397" s="1"/>
  <c r="J71" i="392"/>
  <c r="H72" i="392" s="1"/>
  <c r="I72" i="395"/>
  <c r="C72" i="395"/>
  <c r="K71" i="395"/>
  <c r="L71" i="395" s="1"/>
  <c r="H89" i="403" l="1"/>
  <c r="I89" i="403" s="1"/>
  <c r="K88" i="403"/>
  <c r="L88" i="403" s="1"/>
  <c r="J71" i="401"/>
  <c r="C72" i="401" s="1"/>
  <c r="J73" i="402"/>
  <c r="C74" i="402" s="1"/>
  <c r="J89" i="403"/>
  <c r="C90" i="403" s="1"/>
  <c r="J81" i="393"/>
  <c r="K81" i="393" s="1"/>
  <c r="L81" i="393" s="1"/>
  <c r="H83" i="399"/>
  <c r="I83" i="399" s="1"/>
  <c r="K82" i="399"/>
  <c r="L82" i="399" s="1"/>
  <c r="C83" i="399"/>
  <c r="H74" i="404"/>
  <c r="I74" i="404" s="1"/>
  <c r="C74" i="404"/>
  <c r="K73" i="404"/>
  <c r="L73" i="404" s="1"/>
  <c r="J72" i="397"/>
  <c r="H73" i="397" s="1"/>
  <c r="I73" i="397" s="1"/>
  <c r="J76" i="400"/>
  <c r="H77" i="400" s="1"/>
  <c r="C80" i="398"/>
  <c r="I80" i="398"/>
  <c r="K79" i="398"/>
  <c r="L79" i="398" s="1"/>
  <c r="C72" i="392"/>
  <c r="I72" i="392"/>
  <c r="K71" i="392"/>
  <c r="L71" i="392" s="1"/>
  <c r="J72" i="395"/>
  <c r="K71" i="401" l="1"/>
  <c r="L71" i="401" s="1"/>
  <c r="H74" i="402"/>
  <c r="I74" i="402" s="1"/>
  <c r="J74" i="402" s="1"/>
  <c r="H72" i="401"/>
  <c r="I72" i="401" s="1"/>
  <c r="J72" i="401" s="1"/>
  <c r="C73" i="401" s="1"/>
  <c r="K73" i="402"/>
  <c r="L73" i="402" s="1"/>
  <c r="H90" i="403"/>
  <c r="I90" i="403" s="1"/>
  <c r="J90" i="403" s="1"/>
  <c r="H91" i="403" s="1"/>
  <c r="I91" i="403" s="1"/>
  <c r="K89" i="403"/>
  <c r="L89" i="403" s="1"/>
  <c r="J83" i="399"/>
  <c r="H84" i="399" s="1"/>
  <c r="I84" i="399" s="1"/>
  <c r="C82" i="393"/>
  <c r="H82" i="393"/>
  <c r="I82" i="393" s="1"/>
  <c r="C73" i="397"/>
  <c r="J73" i="397" s="1"/>
  <c r="H74" i="397" s="1"/>
  <c r="K72" i="397"/>
  <c r="L72" i="397" s="1"/>
  <c r="J74" i="404"/>
  <c r="J72" i="392"/>
  <c r="H73" i="392" s="1"/>
  <c r="I73" i="392" s="1"/>
  <c r="H73" i="395"/>
  <c r="I73" i="395" s="1"/>
  <c r="C73" i="395"/>
  <c r="K72" i="395"/>
  <c r="L72" i="395" s="1"/>
  <c r="I77" i="400"/>
  <c r="C77" i="400"/>
  <c r="K76" i="400"/>
  <c r="L76" i="400" s="1"/>
  <c r="J80" i="398"/>
  <c r="H81" i="398" s="1"/>
  <c r="H73" i="401" l="1"/>
  <c r="I73" i="401" s="1"/>
  <c r="J73" i="401" s="1"/>
  <c r="K73" i="401" s="1"/>
  <c r="L73" i="401" s="1"/>
  <c r="K72" i="401"/>
  <c r="L72" i="401" s="1"/>
  <c r="C91" i="403"/>
  <c r="J91" i="403" s="1"/>
  <c r="K90" i="403"/>
  <c r="L90" i="403" s="1"/>
  <c r="K74" i="402"/>
  <c r="L74" i="402" s="1"/>
  <c r="C75" i="402"/>
  <c r="H75" i="402"/>
  <c r="I75" i="402" s="1"/>
  <c r="K83" i="399"/>
  <c r="L83" i="399" s="1"/>
  <c r="C84" i="399"/>
  <c r="J84" i="399" s="1"/>
  <c r="J82" i="393"/>
  <c r="H83" i="393" s="1"/>
  <c r="I83" i="393" s="1"/>
  <c r="C74" i="401"/>
  <c r="C73" i="392"/>
  <c r="J73" i="392" s="1"/>
  <c r="J73" i="395"/>
  <c r="H74" i="395" s="1"/>
  <c r="I74" i="395" s="1"/>
  <c r="H75" i="404"/>
  <c r="I75" i="404" s="1"/>
  <c r="K74" i="404"/>
  <c r="L74" i="404" s="1"/>
  <c r="C75" i="404"/>
  <c r="K72" i="392"/>
  <c r="L72" i="392" s="1"/>
  <c r="J77" i="400"/>
  <c r="H78" i="400" s="1"/>
  <c r="I81" i="398"/>
  <c r="C81" i="398"/>
  <c r="K80" i="398"/>
  <c r="L80" i="398" s="1"/>
  <c r="C74" i="397"/>
  <c r="I74" i="397"/>
  <c r="K73" i="397"/>
  <c r="L73" i="397" s="1"/>
  <c r="H74" i="401" l="1"/>
  <c r="I74" i="401" s="1"/>
  <c r="J74" i="401" s="1"/>
  <c r="H92" i="403"/>
  <c r="I92" i="403" s="1"/>
  <c r="K91" i="403"/>
  <c r="L91" i="403" s="1"/>
  <c r="C92" i="403"/>
  <c r="J92" i="403" s="1"/>
  <c r="H93" i="403" s="1"/>
  <c r="I93" i="403" s="1"/>
  <c r="J75" i="402"/>
  <c r="C83" i="393"/>
  <c r="J83" i="393" s="1"/>
  <c r="H85" i="399"/>
  <c r="I85" i="399" s="1"/>
  <c r="C85" i="399"/>
  <c r="K84" i="399"/>
  <c r="L84" i="399" s="1"/>
  <c r="K82" i="393"/>
  <c r="L82" i="393" s="1"/>
  <c r="H74" i="392"/>
  <c r="I74" i="392" s="1"/>
  <c r="C74" i="392"/>
  <c r="K73" i="392"/>
  <c r="L73" i="392" s="1"/>
  <c r="K73" i="395"/>
  <c r="L73" i="395" s="1"/>
  <c r="C74" i="395"/>
  <c r="J74" i="395" s="1"/>
  <c r="H75" i="395" s="1"/>
  <c r="J81" i="398"/>
  <c r="H82" i="398" s="1"/>
  <c r="I82" i="398" s="1"/>
  <c r="J75" i="404"/>
  <c r="J74" i="397"/>
  <c r="H75" i="397" s="1"/>
  <c r="I75" i="397" s="1"/>
  <c r="K77" i="400"/>
  <c r="L77" i="400" s="1"/>
  <c r="C78" i="400"/>
  <c r="I78" i="400"/>
  <c r="J74" i="392" l="1"/>
  <c r="H75" i="392" s="1"/>
  <c r="I75" i="392" s="1"/>
  <c r="J85" i="399"/>
  <c r="K85" i="399" s="1"/>
  <c r="L85" i="399" s="1"/>
  <c r="C93" i="403"/>
  <c r="J93" i="403" s="1"/>
  <c r="K92" i="403"/>
  <c r="L92" i="403" s="1"/>
  <c r="H76" i="402"/>
  <c r="I76" i="402" s="1"/>
  <c r="C76" i="402"/>
  <c r="K75" i="402"/>
  <c r="L75" i="402" s="1"/>
  <c r="K83" i="393"/>
  <c r="L83" i="393" s="1"/>
  <c r="C84" i="393"/>
  <c r="H84" i="393"/>
  <c r="I84" i="393" s="1"/>
  <c r="K81" i="398"/>
  <c r="L81" i="398" s="1"/>
  <c r="C82" i="398"/>
  <c r="J82" i="398" s="1"/>
  <c r="H83" i="398" s="1"/>
  <c r="C75" i="401"/>
  <c r="K74" i="401"/>
  <c r="L74" i="401" s="1"/>
  <c r="H75" i="401"/>
  <c r="I75" i="401" s="1"/>
  <c r="K74" i="397"/>
  <c r="L74" i="397" s="1"/>
  <c r="C75" i="397"/>
  <c r="J75" i="397" s="1"/>
  <c r="H76" i="397" s="1"/>
  <c r="H76" i="404"/>
  <c r="I76" i="404" s="1"/>
  <c r="C76" i="404"/>
  <c r="K75" i="404"/>
  <c r="L75" i="404" s="1"/>
  <c r="H86" i="399"/>
  <c r="I86" i="399" s="1"/>
  <c r="J78" i="400"/>
  <c r="H79" i="400" s="1"/>
  <c r="K74" i="392"/>
  <c r="L74" i="392" s="1"/>
  <c r="C75" i="395"/>
  <c r="I75" i="395"/>
  <c r="K74" i="395"/>
  <c r="L74" i="395" s="1"/>
  <c r="C86" i="399" l="1"/>
  <c r="C75" i="392"/>
  <c r="J84" i="393"/>
  <c r="K84" i="393" s="1"/>
  <c r="L84" i="393" s="1"/>
  <c r="J76" i="402"/>
  <c r="J86" i="399"/>
  <c r="H87" i="399" s="1"/>
  <c r="I87" i="399" s="1"/>
  <c r="J75" i="401"/>
  <c r="J75" i="395"/>
  <c r="H76" i="395" s="1"/>
  <c r="I76" i="395" s="1"/>
  <c r="K93" i="403"/>
  <c r="L93" i="403" s="1"/>
  <c r="H94" i="403"/>
  <c r="I94" i="403" s="1"/>
  <c r="C94" i="403"/>
  <c r="J76" i="404"/>
  <c r="I79" i="400"/>
  <c r="C79" i="400"/>
  <c r="K78" i="400"/>
  <c r="L78" i="400" s="1"/>
  <c r="I83" i="398"/>
  <c r="C83" i="398"/>
  <c r="K82" i="398"/>
  <c r="L82" i="398" s="1"/>
  <c r="I76" i="397"/>
  <c r="K75" i="397"/>
  <c r="L75" i="397" s="1"/>
  <c r="C76" i="397"/>
  <c r="J75" i="392"/>
  <c r="H76" i="392" s="1"/>
  <c r="C87" i="399" l="1"/>
  <c r="J87" i="399" s="1"/>
  <c r="H88" i="399" s="1"/>
  <c r="H85" i="393"/>
  <c r="I85" i="393" s="1"/>
  <c r="C85" i="393"/>
  <c r="H77" i="402"/>
  <c r="I77" i="402" s="1"/>
  <c r="C77" i="402"/>
  <c r="K76" i="402"/>
  <c r="L76" i="402" s="1"/>
  <c r="K86" i="399"/>
  <c r="L86" i="399" s="1"/>
  <c r="K75" i="401"/>
  <c r="L75" i="401" s="1"/>
  <c r="H76" i="401"/>
  <c r="I76" i="401" s="1"/>
  <c r="C76" i="401"/>
  <c r="K75" i="395"/>
  <c r="L75" i="395" s="1"/>
  <c r="C76" i="395"/>
  <c r="J76" i="395" s="1"/>
  <c r="K76" i="395" s="1"/>
  <c r="L76" i="395" s="1"/>
  <c r="J94" i="403"/>
  <c r="H95" i="403" s="1"/>
  <c r="I95" i="403" s="1"/>
  <c r="J83" i="398"/>
  <c r="H84" i="398" s="1"/>
  <c r="I84" i="398" s="1"/>
  <c r="H77" i="404"/>
  <c r="I77" i="404" s="1"/>
  <c r="C77" i="404"/>
  <c r="K76" i="404"/>
  <c r="L76" i="404" s="1"/>
  <c r="J79" i="400"/>
  <c r="H80" i="400" s="1"/>
  <c r="J76" i="397"/>
  <c r="H77" i="397" s="1"/>
  <c r="C76" i="392"/>
  <c r="I76" i="392"/>
  <c r="K75" i="392"/>
  <c r="L75" i="392" s="1"/>
  <c r="J77" i="402" l="1"/>
  <c r="J85" i="393"/>
  <c r="K85" i="393" s="1"/>
  <c r="L85" i="393" s="1"/>
  <c r="H86" i="393"/>
  <c r="I86" i="393" s="1"/>
  <c r="C86" i="393"/>
  <c r="C78" i="402"/>
  <c r="H78" i="402"/>
  <c r="I78" i="402" s="1"/>
  <c r="J78" i="402" s="1"/>
  <c r="C79" i="402" s="1"/>
  <c r="K77" i="402"/>
  <c r="L77" i="402" s="1"/>
  <c r="K83" i="398"/>
  <c r="L83" i="398" s="1"/>
  <c r="C95" i="403"/>
  <c r="J95" i="403" s="1"/>
  <c r="K94" i="403"/>
  <c r="L94" i="403" s="1"/>
  <c r="J76" i="401"/>
  <c r="C84" i="398"/>
  <c r="J84" i="398" s="1"/>
  <c r="J76" i="392"/>
  <c r="H77" i="392" s="1"/>
  <c r="I77" i="392" s="1"/>
  <c r="C77" i="395"/>
  <c r="J77" i="404"/>
  <c r="H77" i="395"/>
  <c r="I77" i="395" s="1"/>
  <c r="K79" i="400"/>
  <c r="L79" i="400" s="1"/>
  <c r="C80" i="400"/>
  <c r="I80" i="400"/>
  <c r="I88" i="399"/>
  <c r="K87" i="399"/>
  <c r="L87" i="399" s="1"/>
  <c r="C88" i="399"/>
  <c r="K76" i="397"/>
  <c r="L76" i="397" s="1"/>
  <c r="C77" i="397"/>
  <c r="I77" i="397"/>
  <c r="J86" i="393" l="1"/>
  <c r="K78" i="402"/>
  <c r="L78" i="402" s="1"/>
  <c r="H79" i="402"/>
  <c r="I79" i="402" s="1"/>
  <c r="J79" i="402" s="1"/>
  <c r="H85" i="398"/>
  <c r="I85" i="398" s="1"/>
  <c r="K84" i="398"/>
  <c r="L84" i="398" s="1"/>
  <c r="H77" i="401"/>
  <c r="I77" i="401" s="1"/>
  <c r="C77" i="401"/>
  <c r="K76" i="401"/>
  <c r="L76" i="401" s="1"/>
  <c r="C77" i="392"/>
  <c r="J77" i="392" s="1"/>
  <c r="H78" i="392" s="1"/>
  <c r="C85" i="398"/>
  <c r="K76" i="392"/>
  <c r="L76" i="392" s="1"/>
  <c r="J77" i="395"/>
  <c r="H78" i="395" s="1"/>
  <c r="I78" i="395" s="1"/>
  <c r="J77" i="397"/>
  <c r="H78" i="397" s="1"/>
  <c r="I78" i="397" s="1"/>
  <c r="C96" i="403"/>
  <c r="H96" i="403"/>
  <c r="I96" i="403" s="1"/>
  <c r="K95" i="403"/>
  <c r="L95" i="403" s="1"/>
  <c r="H78" i="404"/>
  <c r="I78" i="404" s="1"/>
  <c r="K77" i="404"/>
  <c r="L77" i="404" s="1"/>
  <c r="C78" i="404"/>
  <c r="J80" i="400"/>
  <c r="H81" i="400" s="1"/>
  <c r="I81" i="400" s="1"/>
  <c r="J88" i="399"/>
  <c r="H89" i="399" s="1"/>
  <c r="H87" i="393" l="1"/>
  <c r="I87" i="393" s="1"/>
  <c r="K86" i="393"/>
  <c r="L86" i="393" s="1"/>
  <c r="C87" i="393"/>
  <c r="K80" i="400"/>
  <c r="L80" i="400" s="1"/>
  <c r="K77" i="395"/>
  <c r="L77" i="395" s="1"/>
  <c r="J96" i="403"/>
  <c r="H97" i="403" s="1"/>
  <c r="I97" i="403" s="1"/>
  <c r="J85" i="398"/>
  <c r="C86" i="398" s="1"/>
  <c r="C78" i="395"/>
  <c r="J78" i="395" s="1"/>
  <c r="H79" i="395" s="1"/>
  <c r="J77" i="401"/>
  <c r="C78" i="397"/>
  <c r="J78" i="397" s="1"/>
  <c r="H79" i="397" s="1"/>
  <c r="K77" i="397"/>
  <c r="L77" i="397" s="1"/>
  <c r="C81" i="400"/>
  <c r="J81" i="400" s="1"/>
  <c r="H82" i="400" s="1"/>
  <c r="H80" i="402"/>
  <c r="I80" i="402" s="1"/>
  <c r="C80" i="402"/>
  <c r="K79" i="402"/>
  <c r="L79" i="402" s="1"/>
  <c r="J78" i="404"/>
  <c r="K88" i="399"/>
  <c r="L88" i="399" s="1"/>
  <c r="C89" i="399"/>
  <c r="I89" i="399"/>
  <c r="I78" i="392"/>
  <c r="K77" i="392"/>
  <c r="L77" i="392" s="1"/>
  <c r="C78" i="392"/>
  <c r="K96" i="403" l="1"/>
  <c r="L96" i="403" s="1"/>
  <c r="J87" i="393"/>
  <c r="C97" i="403"/>
  <c r="J97" i="403" s="1"/>
  <c r="H98" i="403" s="1"/>
  <c r="I98" i="403" s="1"/>
  <c r="H86" i="398"/>
  <c r="I86" i="398" s="1"/>
  <c r="J86" i="398" s="1"/>
  <c r="C87" i="398" s="1"/>
  <c r="K85" i="398"/>
  <c r="L85" i="398" s="1"/>
  <c r="K77" i="401"/>
  <c r="L77" i="401" s="1"/>
  <c r="H78" i="401"/>
  <c r="I78" i="401" s="1"/>
  <c r="C78" i="401"/>
  <c r="J80" i="402"/>
  <c r="H79" i="404"/>
  <c r="I79" i="404" s="1"/>
  <c r="C79" i="404"/>
  <c r="K78" i="404"/>
  <c r="L78" i="404" s="1"/>
  <c r="K81" i="400"/>
  <c r="L81" i="400" s="1"/>
  <c r="C82" i="400"/>
  <c r="I82" i="400"/>
  <c r="J89" i="399"/>
  <c r="H90" i="399" s="1"/>
  <c r="K78" i="397"/>
  <c r="L78" i="397" s="1"/>
  <c r="C79" i="397"/>
  <c r="I79" i="397"/>
  <c r="J78" i="392"/>
  <c r="H79" i="392" s="1"/>
  <c r="K78" i="395"/>
  <c r="L78" i="395" s="1"/>
  <c r="I79" i="395"/>
  <c r="C79" i="395"/>
  <c r="C88" i="393" l="1"/>
  <c r="H88" i="393"/>
  <c r="I88" i="393" s="1"/>
  <c r="J88" i="393" s="1"/>
  <c r="K87" i="393"/>
  <c r="L87" i="393" s="1"/>
  <c r="K86" i="398"/>
  <c r="L86" i="398" s="1"/>
  <c r="H87" i="398"/>
  <c r="I87" i="398" s="1"/>
  <c r="J87" i="398" s="1"/>
  <c r="H88" i="398" s="1"/>
  <c r="I88" i="398" s="1"/>
  <c r="J78" i="401"/>
  <c r="K97" i="403"/>
  <c r="L97" i="403" s="1"/>
  <c r="C98" i="403"/>
  <c r="J98" i="403" s="1"/>
  <c r="H99" i="403" s="1"/>
  <c r="H81" i="402"/>
  <c r="I81" i="402" s="1"/>
  <c r="C81" i="402"/>
  <c r="K80" i="402"/>
  <c r="L80" i="402" s="1"/>
  <c r="J79" i="397"/>
  <c r="H80" i="397" s="1"/>
  <c r="I80" i="397" s="1"/>
  <c r="J79" i="404"/>
  <c r="J82" i="400"/>
  <c r="H83" i="400" s="1"/>
  <c r="K89" i="399"/>
  <c r="L89" i="399" s="1"/>
  <c r="C90" i="399"/>
  <c r="I90" i="399"/>
  <c r="K78" i="392"/>
  <c r="L78" i="392" s="1"/>
  <c r="C79" i="392"/>
  <c r="I79" i="392"/>
  <c r="J79" i="395"/>
  <c r="H80" i="395" s="1"/>
  <c r="C89" i="393" l="1"/>
  <c r="K88" i="393"/>
  <c r="L88" i="393" s="1"/>
  <c r="H89" i="393"/>
  <c r="I89" i="393" s="1"/>
  <c r="J89" i="393" s="1"/>
  <c r="C88" i="398"/>
  <c r="J88" i="398" s="1"/>
  <c r="H89" i="398" s="1"/>
  <c r="I89" i="398" s="1"/>
  <c r="K87" i="398"/>
  <c r="L87" i="398" s="1"/>
  <c r="C79" i="401"/>
  <c r="H79" i="401"/>
  <c r="I79" i="401" s="1"/>
  <c r="K78" i="401"/>
  <c r="L78" i="401" s="1"/>
  <c r="C80" i="397"/>
  <c r="J80" i="397" s="1"/>
  <c r="H81" i="397" s="1"/>
  <c r="I81" i="397" s="1"/>
  <c r="J81" i="402"/>
  <c r="K81" i="402" s="1"/>
  <c r="L81" i="402" s="1"/>
  <c r="K79" i="397"/>
  <c r="L79" i="397" s="1"/>
  <c r="J90" i="399"/>
  <c r="H91" i="399" s="1"/>
  <c r="I91" i="399" s="1"/>
  <c r="H80" i="404"/>
  <c r="I80" i="404" s="1"/>
  <c r="C80" i="404"/>
  <c r="K79" i="404"/>
  <c r="L79" i="404" s="1"/>
  <c r="K98" i="403"/>
  <c r="L98" i="403" s="1"/>
  <c r="C99" i="403"/>
  <c r="I99" i="403"/>
  <c r="K82" i="400"/>
  <c r="L82" i="400" s="1"/>
  <c r="I83" i="400"/>
  <c r="C83" i="400"/>
  <c r="J79" i="392"/>
  <c r="H80" i="392" s="1"/>
  <c r="I80" i="392" s="1"/>
  <c r="I80" i="395"/>
  <c r="C80" i="395"/>
  <c r="K79" i="395"/>
  <c r="L79" i="395" s="1"/>
  <c r="H90" i="393" l="1"/>
  <c r="I90" i="393" s="1"/>
  <c r="C90" i="393"/>
  <c r="K89" i="393"/>
  <c r="L89" i="393" s="1"/>
  <c r="H82" i="402"/>
  <c r="I82" i="402" s="1"/>
  <c r="C82" i="402"/>
  <c r="J79" i="401"/>
  <c r="K79" i="401" s="1"/>
  <c r="L79" i="401" s="1"/>
  <c r="C91" i="399"/>
  <c r="J91" i="399" s="1"/>
  <c r="C92" i="399" s="1"/>
  <c r="K90" i="399"/>
  <c r="L90" i="399" s="1"/>
  <c r="C81" i="397"/>
  <c r="J81" i="397" s="1"/>
  <c r="K79" i="392"/>
  <c r="L79" i="392" s="1"/>
  <c r="K80" i="397"/>
  <c r="L80" i="397" s="1"/>
  <c r="C80" i="392"/>
  <c r="J80" i="392" s="1"/>
  <c r="J99" i="403"/>
  <c r="H100" i="403" s="1"/>
  <c r="I100" i="403" s="1"/>
  <c r="J80" i="404"/>
  <c r="K88" i="398"/>
  <c r="L88" i="398" s="1"/>
  <c r="C89" i="398"/>
  <c r="J89" i="398" s="1"/>
  <c r="J83" i="400"/>
  <c r="H84" i="400" s="1"/>
  <c r="I84" i="400" s="1"/>
  <c r="J80" i="395"/>
  <c r="H81" i="395" s="1"/>
  <c r="J90" i="393" l="1"/>
  <c r="C80" i="401"/>
  <c r="J82" i="402"/>
  <c r="K82" i="402" s="1"/>
  <c r="L82" i="402" s="1"/>
  <c r="H80" i="401"/>
  <c r="I80" i="401" s="1"/>
  <c r="K83" i="400"/>
  <c r="L83" i="400" s="1"/>
  <c r="C100" i="403"/>
  <c r="J100" i="403" s="1"/>
  <c r="H101" i="403" s="1"/>
  <c r="K99" i="403"/>
  <c r="L99" i="403" s="1"/>
  <c r="H81" i="392"/>
  <c r="I81" i="392" s="1"/>
  <c r="C81" i="392"/>
  <c r="K80" i="392"/>
  <c r="L80" i="392" s="1"/>
  <c r="H82" i="397"/>
  <c r="I82" i="397" s="1"/>
  <c r="C82" i="397"/>
  <c r="K81" i="397"/>
  <c r="L81" i="397" s="1"/>
  <c r="C84" i="400"/>
  <c r="J84" i="400" s="1"/>
  <c r="H81" i="404"/>
  <c r="I81" i="404" s="1"/>
  <c r="K80" i="404"/>
  <c r="L80" i="404" s="1"/>
  <c r="C81" i="404"/>
  <c r="H92" i="399"/>
  <c r="I92" i="399" s="1"/>
  <c r="J92" i="399" s="1"/>
  <c r="H90" i="398"/>
  <c r="I90" i="398" s="1"/>
  <c r="K89" i="398"/>
  <c r="L89" i="398" s="1"/>
  <c r="C90" i="398"/>
  <c r="K91" i="399"/>
  <c r="L91" i="399" s="1"/>
  <c r="I81" i="395"/>
  <c r="K80" i="395"/>
  <c r="L80" i="395" s="1"/>
  <c r="C81" i="395"/>
  <c r="C83" i="402" l="1"/>
  <c r="J80" i="401"/>
  <c r="K80" i="401" s="1"/>
  <c r="L80" i="401" s="1"/>
  <c r="K90" i="393"/>
  <c r="L90" i="393" s="1"/>
  <c r="H91" i="393"/>
  <c r="I91" i="393" s="1"/>
  <c r="C91" i="393"/>
  <c r="H83" i="402"/>
  <c r="I83" i="402" s="1"/>
  <c r="J81" i="392"/>
  <c r="H82" i="392" s="1"/>
  <c r="I82" i="392" s="1"/>
  <c r="J82" i="397"/>
  <c r="K82" i="397" s="1"/>
  <c r="L82" i="397" s="1"/>
  <c r="J90" i="398"/>
  <c r="H91" i="398" s="1"/>
  <c r="I91" i="398" s="1"/>
  <c r="H85" i="400"/>
  <c r="I85" i="400" s="1"/>
  <c r="K84" i="400"/>
  <c r="L84" i="400" s="1"/>
  <c r="C85" i="400"/>
  <c r="J81" i="404"/>
  <c r="H93" i="399"/>
  <c r="I93" i="399" s="1"/>
  <c r="C93" i="399"/>
  <c r="K92" i="399"/>
  <c r="L92" i="399" s="1"/>
  <c r="K100" i="403"/>
  <c r="L100" i="403" s="1"/>
  <c r="C101" i="403"/>
  <c r="I101" i="403"/>
  <c r="J81" i="395"/>
  <c r="H82" i="395" s="1"/>
  <c r="J83" i="402" l="1"/>
  <c r="H84" i="402" s="1"/>
  <c r="I84" i="402" s="1"/>
  <c r="J91" i="393"/>
  <c r="C81" i="401"/>
  <c r="H81" i="401"/>
  <c r="I81" i="401" s="1"/>
  <c r="C84" i="402"/>
  <c r="C82" i="392"/>
  <c r="J82" i="392" s="1"/>
  <c r="H83" i="392" s="1"/>
  <c r="I83" i="392" s="1"/>
  <c r="K81" i="392"/>
  <c r="L81" i="392" s="1"/>
  <c r="J85" i="400"/>
  <c r="H86" i="400" s="1"/>
  <c r="I86" i="400" s="1"/>
  <c r="C83" i="397"/>
  <c r="H83" i="397"/>
  <c r="I83" i="397" s="1"/>
  <c r="J93" i="399"/>
  <c r="H94" i="399" s="1"/>
  <c r="I94" i="399" s="1"/>
  <c r="K90" i="398"/>
  <c r="L90" i="398" s="1"/>
  <c r="J101" i="403"/>
  <c r="H102" i="403" s="1"/>
  <c r="I102" i="403" s="1"/>
  <c r="C91" i="398"/>
  <c r="J91" i="398" s="1"/>
  <c r="H82" i="404"/>
  <c r="I82" i="404" s="1"/>
  <c r="C82" i="404"/>
  <c r="K81" i="404"/>
  <c r="L81" i="404" s="1"/>
  <c r="I82" i="395"/>
  <c r="C82" i="395"/>
  <c r="K81" i="395"/>
  <c r="L81" i="395" s="1"/>
  <c r="J84" i="402" l="1"/>
  <c r="H85" i="402" s="1"/>
  <c r="I85" i="402" s="1"/>
  <c r="K83" i="402"/>
  <c r="L83" i="402" s="1"/>
  <c r="K85" i="400"/>
  <c r="L85" i="400" s="1"/>
  <c r="J81" i="401"/>
  <c r="C82" i="401" s="1"/>
  <c r="C86" i="400"/>
  <c r="H92" i="393"/>
  <c r="I92" i="393" s="1"/>
  <c r="C92" i="393"/>
  <c r="K91" i="393"/>
  <c r="L91" i="393" s="1"/>
  <c r="J83" i="397"/>
  <c r="C84" i="397" s="1"/>
  <c r="K93" i="399"/>
  <c r="L93" i="399" s="1"/>
  <c r="C94" i="399"/>
  <c r="J94" i="399" s="1"/>
  <c r="C95" i="399" s="1"/>
  <c r="H92" i="398"/>
  <c r="I92" i="398" s="1"/>
  <c r="K91" i="398"/>
  <c r="L91" i="398" s="1"/>
  <c r="K101" i="403"/>
  <c r="L101" i="403" s="1"/>
  <c r="C102" i="403"/>
  <c r="J102" i="403" s="1"/>
  <c r="H103" i="403" s="1"/>
  <c r="C85" i="402"/>
  <c r="K84" i="402"/>
  <c r="L84" i="402" s="1"/>
  <c r="C92" i="398"/>
  <c r="C83" i="392"/>
  <c r="J83" i="392" s="1"/>
  <c r="H84" i="392" s="1"/>
  <c r="K82" i="392"/>
  <c r="L82" i="392" s="1"/>
  <c r="J82" i="404"/>
  <c r="J86" i="400"/>
  <c r="H87" i="400" s="1"/>
  <c r="J82" i="395"/>
  <c r="H83" i="395" s="1"/>
  <c r="H95" i="399" l="1"/>
  <c r="I95" i="399" s="1"/>
  <c r="J92" i="393"/>
  <c r="K81" i="401"/>
  <c r="L81" i="401" s="1"/>
  <c r="H82" i="401"/>
  <c r="I82" i="401" s="1"/>
  <c r="J82" i="401" s="1"/>
  <c r="H93" i="393"/>
  <c r="I93" i="393" s="1"/>
  <c r="K92" i="393"/>
  <c r="L92" i="393" s="1"/>
  <c r="C93" i="393"/>
  <c r="H84" i="397"/>
  <c r="I84" i="397" s="1"/>
  <c r="J84" i="397" s="1"/>
  <c r="K83" i="397"/>
  <c r="L83" i="397" s="1"/>
  <c r="K94" i="399"/>
  <c r="L94" i="399" s="1"/>
  <c r="J92" i="398"/>
  <c r="H93" i="398" s="1"/>
  <c r="I93" i="398" s="1"/>
  <c r="J85" i="402"/>
  <c r="J95" i="399"/>
  <c r="H96" i="399" s="1"/>
  <c r="I96" i="399" s="1"/>
  <c r="H83" i="404"/>
  <c r="I83" i="404" s="1"/>
  <c r="K82" i="404"/>
  <c r="L82" i="404" s="1"/>
  <c r="C83" i="404"/>
  <c r="K102" i="403"/>
  <c r="L102" i="403" s="1"/>
  <c r="C103" i="403"/>
  <c r="I103" i="403"/>
  <c r="K86" i="400"/>
  <c r="L86" i="400" s="1"/>
  <c r="I87" i="400"/>
  <c r="C87" i="400"/>
  <c r="C84" i="392"/>
  <c r="K83" i="392"/>
  <c r="L83" i="392" s="1"/>
  <c r="I84" i="392"/>
  <c r="C83" i="395"/>
  <c r="K82" i="395"/>
  <c r="L82" i="395" s="1"/>
  <c r="I83" i="395"/>
  <c r="H83" i="401" l="1"/>
  <c r="I83" i="401" s="1"/>
  <c r="K82" i="401"/>
  <c r="L82" i="401" s="1"/>
  <c r="C83" i="401"/>
  <c r="J93" i="393"/>
  <c r="H85" i="397"/>
  <c r="I85" i="397" s="1"/>
  <c r="C85" i="397"/>
  <c r="K84" i="397"/>
  <c r="L84" i="397" s="1"/>
  <c r="K92" i="398"/>
  <c r="L92" i="398" s="1"/>
  <c r="K95" i="399"/>
  <c r="L95" i="399" s="1"/>
  <c r="C93" i="398"/>
  <c r="J93" i="398" s="1"/>
  <c r="H94" i="398" s="1"/>
  <c r="I94" i="398" s="1"/>
  <c r="J103" i="403"/>
  <c r="H104" i="403" s="1"/>
  <c r="I104" i="403" s="1"/>
  <c r="H86" i="402"/>
  <c r="I86" i="402" s="1"/>
  <c r="K85" i="402"/>
  <c r="L85" i="402" s="1"/>
  <c r="C86" i="402"/>
  <c r="C96" i="399"/>
  <c r="J96" i="399" s="1"/>
  <c r="J83" i="404"/>
  <c r="J84" i="392"/>
  <c r="H85" i="392" s="1"/>
  <c r="I85" i="392" s="1"/>
  <c r="J83" i="395"/>
  <c r="H84" i="395" s="1"/>
  <c r="I84" i="395" s="1"/>
  <c r="J87" i="400"/>
  <c r="H88" i="400" s="1"/>
  <c r="J83" i="401" l="1"/>
  <c r="J85" i="397"/>
  <c r="H86" i="397" s="1"/>
  <c r="I86" i="397" s="1"/>
  <c r="H94" i="393"/>
  <c r="I94" i="393" s="1"/>
  <c r="K93" i="393"/>
  <c r="L93" i="393" s="1"/>
  <c r="C94" i="393"/>
  <c r="K103" i="403"/>
  <c r="L103" i="403" s="1"/>
  <c r="K93" i="398"/>
  <c r="L93" i="398" s="1"/>
  <c r="C85" i="392"/>
  <c r="J85" i="392" s="1"/>
  <c r="H86" i="392" s="1"/>
  <c r="C104" i="403"/>
  <c r="J104" i="403" s="1"/>
  <c r="H105" i="403" s="1"/>
  <c r="J86" i="402"/>
  <c r="H97" i="399"/>
  <c r="I97" i="399" s="1"/>
  <c r="K96" i="399"/>
  <c r="L96" i="399" s="1"/>
  <c r="C97" i="399"/>
  <c r="C84" i="395"/>
  <c r="J84" i="395" s="1"/>
  <c r="K83" i="395"/>
  <c r="L83" i="395" s="1"/>
  <c r="C94" i="398"/>
  <c r="J94" i="398" s="1"/>
  <c r="H95" i="398" s="1"/>
  <c r="K84" i="392"/>
  <c r="L84" i="392" s="1"/>
  <c r="H84" i="404"/>
  <c r="I84" i="404" s="1"/>
  <c r="C84" i="404"/>
  <c r="K83" i="404"/>
  <c r="L83" i="404" s="1"/>
  <c r="K87" i="400"/>
  <c r="L87" i="400" s="1"/>
  <c r="I88" i="400"/>
  <c r="C88" i="400"/>
  <c r="C86" i="397"/>
  <c r="K85" i="397"/>
  <c r="L85" i="397" s="1"/>
  <c r="H84" i="401" l="1"/>
  <c r="I84" i="401" s="1"/>
  <c r="C84" i="401"/>
  <c r="K83" i="401"/>
  <c r="L83" i="401" s="1"/>
  <c r="J94" i="393"/>
  <c r="H95" i="393" s="1"/>
  <c r="I95" i="393" s="1"/>
  <c r="J97" i="399"/>
  <c r="K97" i="399" s="1"/>
  <c r="L97" i="399" s="1"/>
  <c r="H87" i="402"/>
  <c r="I87" i="402" s="1"/>
  <c r="C87" i="402"/>
  <c r="K86" i="402"/>
  <c r="L86" i="402" s="1"/>
  <c r="H98" i="399"/>
  <c r="I98" i="399" s="1"/>
  <c r="J84" i="404"/>
  <c r="C85" i="395"/>
  <c r="H85" i="395"/>
  <c r="I85" i="395" s="1"/>
  <c r="K84" i="395"/>
  <c r="L84" i="395" s="1"/>
  <c r="K104" i="403"/>
  <c r="L104" i="403" s="1"/>
  <c r="C105" i="403"/>
  <c r="I105" i="403"/>
  <c r="J86" i="397"/>
  <c r="H87" i="397" s="1"/>
  <c r="I87" i="397" s="1"/>
  <c r="J88" i="400"/>
  <c r="H89" i="400" s="1"/>
  <c r="I95" i="398"/>
  <c r="K94" i="398"/>
  <c r="L94" i="398" s="1"/>
  <c r="C95" i="398"/>
  <c r="I86" i="392"/>
  <c r="K85" i="392"/>
  <c r="L85" i="392" s="1"/>
  <c r="C86" i="392"/>
  <c r="J84" i="401" l="1"/>
  <c r="H85" i="401"/>
  <c r="I85" i="401" s="1"/>
  <c r="C85" i="401"/>
  <c r="K84" i="401"/>
  <c r="L84" i="401" s="1"/>
  <c r="C95" i="393"/>
  <c r="J95" i="393" s="1"/>
  <c r="K94" i="393"/>
  <c r="L94" i="393" s="1"/>
  <c r="C98" i="399"/>
  <c r="J98" i="399" s="1"/>
  <c r="C99" i="399" s="1"/>
  <c r="J85" i="395"/>
  <c r="H86" i="395" s="1"/>
  <c r="I86" i="395" s="1"/>
  <c r="J87" i="402"/>
  <c r="C87" i="397"/>
  <c r="J87" i="397" s="1"/>
  <c r="H88" i="397" s="1"/>
  <c r="I88" i="397" s="1"/>
  <c r="J105" i="403"/>
  <c r="H106" i="403" s="1"/>
  <c r="I106" i="403" s="1"/>
  <c r="H85" i="404"/>
  <c r="I85" i="404" s="1"/>
  <c r="K84" i="404"/>
  <c r="L84" i="404" s="1"/>
  <c r="C85" i="404"/>
  <c r="K86" i="397"/>
  <c r="L86" i="397" s="1"/>
  <c r="J95" i="398"/>
  <c r="K95" i="398" s="1"/>
  <c r="L95" i="398" s="1"/>
  <c r="K88" i="400"/>
  <c r="L88" i="400" s="1"/>
  <c r="I89" i="400"/>
  <c r="C89" i="400"/>
  <c r="J86" i="392"/>
  <c r="H87" i="392" s="1"/>
  <c r="J85" i="401" l="1"/>
  <c r="H96" i="393"/>
  <c r="I96" i="393" s="1"/>
  <c r="C96" i="393"/>
  <c r="K95" i="393"/>
  <c r="L95" i="393" s="1"/>
  <c r="K85" i="395"/>
  <c r="L85" i="395" s="1"/>
  <c r="C106" i="403"/>
  <c r="K87" i="397"/>
  <c r="L87" i="397" s="1"/>
  <c r="C86" i="395"/>
  <c r="J86" i="395" s="1"/>
  <c r="C87" i="395" s="1"/>
  <c r="K105" i="403"/>
  <c r="L105" i="403" s="1"/>
  <c r="K98" i="399"/>
  <c r="L98" i="399" s="1"/>
  <c r="H99" i="399"/>
  <c r="I99" i="399" s="1"/>
  <c r="J99" i="399" s="1"/>
  <c r="C88" i="397"/>
  <c r="J88" i="397" s="1"/>
  <c r="H89" i="397" s="1"/>
  <c r="H88" i="402"/>
  <c r="I88" i="402" s="1"/>
  <c r="C88" i="402"/>
  <c r="K87" i="402"/>
  <c r="L87" i="402" s="1"/>
  <c r="J85" i="404"/>
  <c r="C96" i="398"/>
  <c r="H96" i="398"/>
  <c r="I96" i="398" s="1"/>
  <c r="J106" i="403"/>
  <c r="H107" i="403" s="1"/>
  <c r="J89" i="400"/>
  <c r="H90" i="400" s="1"/>
  <c r="K86" i="392"/>
  <c r="L86" i="392" s="1"/>
  <c r="C87" i="392"/>
  <c r="I87" i="392"/>
  <c r="H86" i="401" l="1"/>
  <c r="I86" i="401" s="1"/>
  <c r="C86" i="401"/>
  <c r="K85" i="401"/>
  <c r="L85" i="401" s="1"/>
  <c r="J96" i="393"/>
  <c r="H87" i="395"/>
  <c r="I87" i="395" s="1"/>
  <c r="J87" i="395" s="1"/>
  <c r="K86" i="395"/>
  <c r="L86" i="395" s="1"/>
  <c r="C100" i="399"/>
  <c r="H100" i="399"/>
  <c r="I100" i="399" s="1"/>
  <c r="K99" i="399"/>
  <c r="L99" i="399" s="1"/>
  <c r="J88" i="402"/>
  <c r="J96" i="398"/>
  <c r="C97" i="398" s="1"/>
  <c r="H86" i="404"/>
  <c r="I86" i="404" s="1"/>
  <c r="K85" i="404"/>
  <c r="L85" i="404" s="1"/>
  <c r="C86" i="404"/>
  <c r="K106" i="403"/>
  <c r="L106" i="403" s="1"/>
  <c r="C107" i="403"/>
  <c r="I107" i="403"/>
  <c r="K89" i="400"/>
  <c r="L89" i="400" s="1"/>
  <c r="C90" i="400"/>
  <c r="I90" i="400"/>
  <c r="K88" i="397"/>
  <c r="L88" i="397" s="1"/>
  <c r="I89" i="397"/>
  <c r="C89" i="397"/>
  <c r="J87" i="392"/>
  <c r="H88" i="392" s="1"/>
  <c r="I88" i="392" s="1"/>
  <c r="J86" i="401" l="1"/>
  <c r="H97" i="393"/>
  <c r="I97" i="393" s="1"/>
  <c r="K96" i="393"/>
  <c r="L96" i="393" s="1"/>
  <c r="C97" i="393"/>
  <c r="J100" i="399"/>
  <c r="H101" i="399" s="1"/>
  <c r="I101" i="399" s="1"/>
  <c r="H88" i="395"/>
  <c r="I88" i="395" s="1"/>
  <c r="C88" i="395"/>
  <c r="K87" i="395"/>
  <c r="L87" i="395" s="1"/>
  <c r="K96" i="398"/>
  <c r="L96" i="398" s="1"/>
  <c r="H97" i="398"/>
  <c r="I97" i="398" s="1"/>
  <c r="J97" i="398" s="1"/>
  <c r="H89" i="402"/>
  <c r="I89" i="402" s="1"/>
  <c r="C89" i="402"/>
  <c r="K88" i="402"/>
  <c r="L88" i="402" s="1"/>
  <c r="C101" i="399"/>
  <c r="K87" i="392"/>
  <c r="L87" i="392" s="1"/>
  <c r="J86" i="404"/>
  <c r="C88" i="392"/>
  <c r="J88" i="392" s="1"/>
  <c r="H89" i="392" s="1"/>
  <c r="J107" i="403"/>
  <c r="H108" i="403" s="1"/>
  <c r="I108" i="403" s="1"/>
  <c r="J90" i="400"/>
  <c r="C91" i="400" s="1"/>
  <c r="J89" i="397"/>
  <c r="H90" i="397" s="1"/>
  <c r="K86" i="401" l="1"/>
  <c r="L86" i="401" s="1"/>
  <c r="H87" i="401"/>
  <c r="I87" i="401" s="1"/>
  <c r="C87" i="401"/>
  <c r="K100" i="399"/>
  <c r="L100" i="399" s="1"/>
  <c r="J97" i="393"/>
  <c r="J88" i="395"/>
  <c r="C89" i="395" s="1"/>
  <c r="K107" i="403"/>
  <c r="L107" i="403" s="1"/>
  <c r="H98" i="398"/>
  <c r="I98" i="398" s="1"/>
  <c r="K97" i="398"/>
  <c r="L97" i="398" s="1"/>
  <c r="C98" i="398"/>
  <c r="J89" i="402"/>
  <c r="K89" i="402" s="1"/>
  <c r="L89" i="402" s="1"/>
  <c r="C108" i="403"/>
  <c r="J108" i="403" s="1"/>
  <c r="H109" i="403" s="1"/>
  <c r="J101" i="399"/>
  <c r="K101" i="399" s="1"/>
  <c r="L101" i="399" s="1"/>
  <c r="K90" i="400"/>
  <c r="L90" i="400" s="1"/>
  <c r="H91" i="400"/>
  <c r="I91" i="400" s="1"/>
  <c r="J91" i="400" s="1"/>
  <c r="H92" i="400" s="1"/>
  <c r="H87" i="404"/>
  <c r="I87" i="404" s="1"/>
  <c r="C87" i="404"/>
  <c r="K86" i="404"/>
  <c r="L86" i="404" s="1"/>
  <c r="C90" i="397"/>
  <c r="I90" i="397"/>
  <c r="K89" i="397"/>
  <c r="L89" i="397" s="1"/>
  <c r="K88" i="392"/>
  <c r="L88" i="392" s="1"/>
  <c r="C89" i="392"/>
  <c r="I89" i="392"/>
  <c r="J87" i="401" l="1"/>
  <c r="K87" i="401" s="1"/>
  <c r="L87" i="401" s="1"/>
  <c r="H88" i="401"/>
  <c r="I88" i="401" s="1"/>
  <c r="C88" i="401"/>
  <c r="H98" i="393"/>
  <c r="I98" i="393" s="1"/>
  <c r="C98" i="393"/>
  <c r="K97" i="393"/>
  <c r="L97" i="393" s="1"/>
  <c r="K88" i="395"/>
  <c r="L88" i="395" s="1"/>
  <c r="H89" i="395"/>
  <c r="I89" i="395" s="1"/>
  <c r="J89" i="395" s="1"/>
  <c r="H90" i="395" s="1"/>
  <c r="I90" i="395" s="1"/>
  <c r="J98" i="398"/>
  <c r="H99" i="398" s="1"/>
  <c r="N100" i="398" s="1"/>
  <c r="C90" i="402"/>
  <c r="H90" i="402"/>
  <c r="I90" i="402" s="1"/>
  <c r="J90" i="402" s="1"/>
  <c r="C102" i="399"/>
  <c r="H102" i="399"/>
  <c r="I102" i="399" s="1"/>
  <c r="J87" i="404"/>
  <c r="K108" i="403"/>
  <c r="L108" i="403" s="1"/>
  <c r="C109" i="403"/>
  <c r="I109" i="403"/>
  <c r="J90" i="397"/>
  <c r="H91" i="397" s="1"/>
  <c r="I91" i="397" s="1"/>
  <c r="I92" i="400"/>
  <c r="K91" i="400"/>
  <c r="L91" i="400" s="1"/>
  <c r="C92" i="400"/>
  <c r="K98" i="398"/>
  <c r="L98" i="398" s="1"/>
  <c r="J89" i="392"/>
  <c r="H90" i="392" s="1"/>
  <c r="I90" i="392" s="1"/>
  <c r="I99" i="398" l="1"/>
  <c r="J88" i="401"/>
  <c r="C99" i="398"/>
  <c r="J98" i="393"/>
  <c r="K89" i="395"/>
  <c r="L89" i="395" s="1"/>
  <c r="C90" i="395"/>
  <c r="J90" i="395" s="1"/>
  <c r="H91" i="395" s="1"/>
  <c r="I91" i="395" s="1"/>
  <c r="J102" i="399"/>
  <c r="K102" i="399" s="1"/>
  <c r="L102" i="399" s="1"/>
  <c r="H91" i="402"/>
  <c r="I91" i="402" s="1"/>
  <c r="K90" i="402"/>
  <c r="L90" i="402" s="1"/>
  <c r="C91" i="402"/>
  <c r="C90" i="392"/>
  <c r="J90" i="392" s="1"/>
  <c r="K90" i="392" s="1"/>
  <c r="L90" i="392" s="1"/>
  <c r="H88" i="404"/>
  <c r="I88" i="404" s="1"/>
  <c r="K87" i="404"/>
  <c r="L87" i="404" s="1"/>
  <c r="C88" i="404"/>
  <c r="J99" i="398"/>
  <c r="H100" i="398" s="1"/>
  <c r="I100" i="398" s="1"/>
  <c r="C91" i="397"/>
  <c r="J91" i="397" s="1"/>
  <c r="H92" i="397" s="1"/>
  <c r="K90" i="397"/>
  <c r="L90" i="397" s="1"/>
  <c r="K89" i="392"/>
  <c r="L89" i="392" s="1"/>
  <c r="J109" i="403"/>
  <c r="K109" i="403" s="1"/>
  <c r="L109" i="403" s="1"/>
  <c r="J92" i="400"/>
  <c r="H93" i="400" s="1"/>
  <c r="H89" i="401" l="1"/>
  <c r="I89" i="401" s="1"/>
  <c r="C89" i="401"/>
  <c r="K88" i="401"/>
  <c r="L88" i="401" s="1"/>
  <c r="K90" i="395"/>
  <c r="L90" i="395" s="1"/>
  <c r="C91" i="395"/>
  <c r="H99" i="393"/>
  <c r="I99" i="393" s="1"/>
  <c r="C99" i="393"/>
  <c r="K98" i="393"/>
  <c r="L98" i="393" s="1"/>
  <c r="K99" i="398"/>
  <c r="L99" i="398" s="1"/>
  <c r="H103" i="399"/>
  <c r="I103" i="399" s="1"/>
  <c r="C100" i="398"/>
  <c r="J100" i="398" s="1"/>
  <c r="C103" i="399"/>
  <c r="J91" i="402"/>
  <c r="C110" i="403"/>
  <c r="H110" i="403"/>
  <c r="I110" i="403" s="1"/>
  <c r="J88" i="404"/>
  <c r="H91" i="392"/>
  <c r="I91" i="392" s="1"/>
  <c r="J91" i="395"/>
  <c r="H92" i="395" s="1"/>
  <c r="I92" i="395" s="1"/>
  <c r="I93" i="400"/>
  <c r="K92" i="400"/>
  <c r="L92" i="400" s="1"/>
  <c r="C93" i="400"/>
  <c r="I92" i="397"/>
  <c r="K91" i="397"/>
  <c r="L91" i="397" s="1"/>
  <c r="C92" i="397"/>
  <c r="C91" i="392"/>
  <c r="J89" i="401" l="1"/>
  <c r="J99" i="393"/>
  <c r="H101" i="398"/>
  <c r="I101" i="398" s="1"/>
  <c r="K100" i="398"/>
  <c r="L100" i="398" s="1"/>
  <c r="C101" i="398"/>
  <c r="C92" i="395"/>
  <c r="J92" i="395" s="1"/>
  <c r="H93" i="395" s="1"/>
  <c r="I93" i="395" s="1"/>
  <c r="J110" i="403"/>
  <c r="H111" i="403" s="1"/>
  <c r="I111" i="403" s="1"/>
  <c r="J103" i="399"/>
  <c r="H92" i="402"/>
  <c r="I92" i="402" s="1"/>
  <c r="C92" i="402"/>
  <c r="K91" i="402"/>
  <c r="L91" i="402" s="1"/>
  <c r="K91" i="395"/>
  <c r="L91" i="395" s="1"/>
  <c r="J93" i="400"/>
  <c r="H94" i="400" s="1"/>
  <c r="I94" i="400" s="1"/>
  <c r="H89" i="404"/>
  <c r="I89" i="404" s="1"/>
  <c r="C89" i="404"/>
  <c r="K88" i="404"/>
  <c r="L88" i="404" s="1"/>
  <c r="J91" i="392"/>
  <c r="H92" i="392" s="1"/>
  <c r="I92" i="392" s="1"/>
  <c r="J92" i="397"/>
  <c r="H93" i="397" s="1"/>
  <c r="C90" i="401" l="1"/>
  <c r="H90" i="401"/>
  <c r="I90" i="401" s="1"/>
  <c r="J90" i="401" s="1"/>
  <c r="K89" i="401"/>
  <c r="L89" i="401" s="1"/>
  <c r="H100" i="393"/>
  <c r="I100" i="393" s="1"/>
  <c r="K99" i="393"/>
  <c r="L99" i="393" s="1"/>
  <c r="C100" i="393"/>
  <c r="C94" i="400"/>
  <c r="J94" i="400" s="1"/>
  <c r="H95" i="400" s="1"/>
  <c r="J101" i="398"/>
  <c r="H102" i="398" s="1"/>
  <c r="I102" i="398" s="1"/>
  <c r="C111" i="403"/>
  <c r="K110" i="403"/>
  <c r="L110" i="403" s="1"/>
  <c r="K92" i="395"/>
  <c r="L92" i="395" s="1"/>
  <c r="K103" i="399"/>
  <c r="L103" i="399" s="1"/>
  <c r="C104" i="399"/>
  <c r="H104" i="399"/>
  <c r="I104" i="399" s="1"/>
  <c r="J92" i="402"/>
  <c r="K101" i="398"/>
  <c r="L101" i="398" s="1"/>
  <c r="C93" i="395"/>
  <c r="J93" i="395" s="1"/>
  <c r="H94" i="395" s="1"/>
  <c r="I94" i="395" s="1"/>
  <c r="C92" i="392"/>
  <c r="J92" i="392" s="1"/>
  <c r="H93" i="392" s="1"/>
  <c r="I93" i="392" s="1"/>
  <c r="K91" i="392"/>
  <c r="L91" i="392" s="1"/>
  <c r="J111" i="403"/>
  <c r="H112" i="403" s="1"/>
  <c r="I112" i="403" s="1"/>
  <c r="K93" i="400"/>
  <c r="L93" i="400" s="1"/>
  <c r="J89" i="404"/>
  <c r="I93" i="397"/>
  <c r="C93" i="397"/>
  <c r="K92" i="397"/>
  <c r="L92" i="397" s="1"/>
  <c r="C102" i="398" l="1"/>
  <c r="J100" i="393"/>
  <c r="H101" i="393" s="1"/>
  <c r="I101" i="393" s="1"/>
  <c r="C91" i="401"/>
  <c r="H91" i="401"/>
  <c r="I91" i="401" s="1"/>
  <c r="J91" i="401" s="1"/>
  <c r="H92" i="401" s="1"/>
  <c r="I92" i="401" s="1"/>
  <c r="K90" i="401"/>
  <c r="L90" i="401" s="1"/>
  <c r="K100" i="393"/>
  <c r="L100" i="393" s="1"/>
  <c r="C101" i="393"/>
  <c r="J102" i="398"/>
  <c r="H103" i="398" s="1"/>
  <c r="I103" i="398" s="1"/>
  <c r="J104" i="399"/>
  <c r="C105" i="399" s="1"/>
  <c r="K104" i="399"/>
  <c r="L104" i="399" s="1"/>
  <c r="H93" i="402"/>
  <c r="I93" i="402" s="1"/>
  <c r="C93" i="402"/>
  <c r="K92" i="402"/>
  <c r="L92" i="402" s="1"/>
  <c r="K111" i="403"/>
  <c r="L111" i="403" s="1"/>
  <c r="C112" i="403"/>
  <c r="J112" i="403" s="1"/>
  <c r="H113" i="403" s="1"/>
  <c r="K92" i="392"/>
  <c r="L92" i="392" s="1"/>
  <c r="C93" i="392"/>
  <c r="J93" i="392" s="1"/>
  <c r="H94" i="392" s="1"/>
  <c r="K93" i="395"/>
  <c r="L93" i="395" s="1"/>
  <c r="C94" i="395"/>
  <c r="J94" i="395" s="1"/>
  <c r="H90" i="404"/>
  <c r="I90" i="404" s="1"/>
  <c r="K89" i="404"/>
  <c r="C90" i="404"/>
  <c r="C95" i="400"/>
  <c r="I95" i="400"/>
  <c r="K94" i="400"/>
  <c r="L94" i="400" s="1"/>
  <c r="J93" i="397"/>
  <c r="H94" i="397" s="1"/>
  <c r="J101" i="393" l="1"/>
  <c r="C92" i="401"/>
  <c r="J92" i="401" s="1"/>
  <c r="K91" i="401"/>
  <c r="L91" i="401" s="1"/>
  <c r="C103" i="398"/>
  <c r="J103" i="398" s="1"/>
  <c r="K102" i="398"/>
  <c r="L102" i="398" s="1"/>
  <c r="H102" i="393"/>
  <c r="I102" i="393" s="1"/>
  <c r="C102" i="393"/>
  <c r="K101" i="393"/>
  <c r="L101" i="393" s="1"/>
  <c r="H105" i="399"/>
  <c r="I105" i="399" s="1"/>
  <c r="J105" i="399" s="1"/>
  <c r="K105" i="399" s="1"/>
  <c r="L105" i="399" s="1"/>
  <c r="J93" i="402"/>
  <c r="C94" i="402" s="1"/>
  <c r="H95" i="395"/>
  <c r="I95" i="395" s="1"/>
  <c r="K94" i="395"/>
  <c r="L94" i="395" s="1"/>
  <c r="C95" i="395"/>
  <c r="L89" i="404"/>
  <c r="J90" i="404"/>
  <c r="K112" i="403"/>
  <c r="L112" i="403" s="1"/>
  <c r="C113" i="403"/>
  <c r="I113" i="403"/>
  <c r="J95" i="400"/>
  <c r="H96" i="400" s="1"/>
  <c r="I94" i="397"/>
  <c r="C94" i="397"/>
  <c r="K93" i="397"/>
  <c r="L93" i="397" s="1"/>
  <c r="I94" i="392"/>
  <c r="K93" i="392"/>
  <c r="L93" i="392" s="1"/>
  <c r="C94" i="392"/>
  <c r="H104" i="398" l="1"/>
  <c r="I104" i="398" s="1"/>
  <c r="J104" i="398" s="1"/>
  <c r="C105" i="398" s="1"/>
  <c r="C104" i="398"/>
  <c r="J102" i="393"/>
  <c r="K103" i="398"/>
  <c r="L103" i="398" s="1"/>
  <c r="H94" i="402"/>
  <c r="I94" i="402" s="1"/>
  <c r="C106" i="399"/>
  <c r="H106" i="399"/>
  <c r="I106" i="399" s="1"/>
  <c r="J106" i="399" s="1"/>
  <c r="H107" i="399" s="1"/>
  <c r="I107" i="399" s="1"/>
  <c r="C93" i="401"/>
  <c r="K92" i="401"/>
  <c r="L92" i="401" s="1"/>
  <c r="H93" i="401"/>
  <c r="I93" i="401" s="1"/>
  <c r="K93" i="402"/>
  <c r="L93" i="402" s="1"/>
  <c r="J95" i="395"/>
  <c r="K95" i="395" s="1"/>
  <c r="L95" i="395" s="1"/>
  <c r="J94" i="402"/>
  <c r="H95" i="402" s="1"/>
  <c r="I95" i="402" s="1"/>
  <c r="J113" i="403"/>
  <c r="H114" i="403" s="1"/>
  <c r="I114" i="403" s="1"/>
  <c r="H91" i="404"/>
  <c r="I91" i="404" s="1"/>
  <c r="C91" i="404"/>
  <c r="K90" i="404"/>
  <c r="I96" i="400"/>
  <c r="C96" i="400"/>
  <c r="K95" i="400"/>
  <c r="L95" i="400" s="1"/>
  <c r="J94" i="397"/>
  <c r="H95" i="397" s="1"/>
  <c r="J94" i="392"/>
  <c r="H95" i="392" s="1"/>
  <c r="K104" i="398" l="1"/>
  <c r="L104" i="398" s="1"/>
  <c r="C114" i="403"/>
  <c r="H105" i="398"/>
  <c r="I105" i="398" s="1"/>
  <c r="J105" i="398" s="1"/>
  <c r="H106" i="398" s="1"/>
  <c r="I106" i="398" s="1"/>
  <c r="H103" i="393"/>
  <c r="I103" i="393" s="1"/>
  <c r="C103" i="393"/>
  <c r="K102" i="393"/>
  <c r="L102" i="393" s="1"/>
  <c r="C107" i="399"/>
  <c r="J107" i="399" s="1"/>
  <c r="K106" i="399"/>
  <c r="L106" i="399" s="1"/>
  <c r="C96" i="395"/>
  <c r="C95" i="402"/>
  <c r="J95" i="402" s="1"/>
  <c r="K95" i="402" s="1"/>
  <c r="L95" i="402" s="1"/>
  <c r="J93" i="401"/>
  <c r="K113" i="403"/>
  <c r="L113" i="403" s="1"/>
  <c r="H96" i="395"/>
  <c r="I96" i="395" s="1"/>
  <c r="J96" i="395" s="1"/>
  <c r="K94" i="402"/>
  <c r="L94" i="402" s="1"/>
  <c r="J91" i="404"/>
  <c r="H92" i="404" s="1"/>
  <c r="I92" i="404" s="1"/>
  <c r="J96" i="400"/>
  <c r="H97" i="400" s="1"/>
  <c r="I97" i="400" s="1"/>
  <c r="L90" i="404"/>
  <c r="J114" i="403"/>
  <c r="H115" i="403" s="1"/>
  <c r="C95" i="397"/>
  <c r="I95" i="397"/>
  <c r="K94" i="397"/>
  <c r="L94" i="397" s="1"/>
  <c r="K94" i="392"/>
  <c r="L94" i="392" s="1"/>
  <c r="C95" i="392"/>
  <c r="I95" i="392"/>
  <c r="K105" i="398" l="1"/>
  <c r="L105" i="398" s="1"/>
  <c r="C106" i="398"/>
  <c r="J103" i="393"/>
  <c r="C104" i="393" s="1"/>
  <c r="H104" i="393"/>
  <c r="I104" i="393" s="1"/>
  <c r="H97" i="395"/>
  <c r="I97" i="395" s="1"/>
  <c r="K96" i="395"/>
  <c r="L96" i="395" s="1"/>
  <c r="H94" i="401"/>
  <c r="I94" i="401" s="1"/>
  <c r="K93" i="401"/>
  <c r="L93" i="401" s="1"/>
  <c r="C94" i="401"/>
  <c r="C97" i="395"/>
  <c r="C96" i="402"/>
  <c r="K91" i="404"/>
  <c r="L91" i="404" s="1"/>
  <c r="H96" i="402"/>
  <c r="I96" i="402" s="1"/>
  <c r="H108" i="399"/>
  <c r="I108" i="399" s="1"/>
  <c r="K107" i="399"/>
  <c r="L107" i="399" s="1"/>
  <c r="C108" i="399"/>
  <c r="C92" i="404"/>
  <c r="J92" i="404" s="1"/>
  <c r="K96" i="400"/>
  <c r="L96" i="400" s="1"/>
  <c r="C97" i="400"/>
  <c r="J97" i="400" s="1"/>
  <c r="J95" i="392"/>
  <c r="H96" i="392" s="1"/>
  <c r="I96" i="392" s="1"/>
  <c r="K114" i="403"/>
  <c r="L114" i="403" s="1"/>
  <c r="C115" i="403"/>
  <c r="I115" i="403"/>
  <c r="J106" i="398"/>
  <c r="K106" i="398" s="1"/>
  <c r="L106" i="398" s="1"/>
  <c r="J95" i="397"/>
  <c r="H96" i="397" s="1"/>
  <c r="I96" i="397" s="1"/>
  <c r="K103" i="393" l="1"/>
  <c r="L103" i="393" s="1"/>
  <c r="J104" i="393"/>
  <c r="J97" i="395"/>
  <c r="H98" i="395" s="1"/>
  <c r="I98" i="395" s="1"/>
  <c r="J96" i="402"/>
  <c r="H97" i="402" s="1"/>
  <c r="I97" i="402" s="1"/>
  <c r="J94" i="401"/>
  <c r="J108" i="399"/>
  <c r="K108" i="399" s="1"/>
  <c r="L108" i="399" s="1"/>
  <c r="C93" i="404"/>
  <c r="H93" i="404"/>
  <c r="I93" i="404" s="1"/>
  <c r="K92" i="404"/>
  <c r="L92" i="404" s="1"/>
  <c r="H98" i="400"/>
  <c r="I98" i="400" s="1"/>
  <c r="C98" i="400"/>
  <c r="C96" i="392"/>
  <c r="J96" i="392" s="1"/>
  <c r="H97" i="392" s="1"/>
  <c r="I97" i="392" s="1"/>
  <c r="K95" i="397"/>
  <c r="L95" i="397" s="1"/>
  <c r="C96" i="397"/>
  <c r="J96" i="397" s="1"/>
  <c r="H97" i="397" s="1"/>
  <c r="K95" i="392"/>
  <c r="L95" i="392" s="1"/>
  <c r="K97" i="400"/>
  <c r="L97" i="400" s="1"/>
  <c r="H107" i="398"/>
  <c r="I107" i="398" s="1"/>
  <c r="J115" i="403"/>
  <c r="H116" i="403" s="1"/>
  <c r="I116" i="403" s="1"/>
  <c r="C107" i="398"/>
  <c r="C97" i="402" l="1"/>
  <c r="J97" i="402" s="1"/>
  <c r="H98" i="402" s="1"/>
  <c r="I98" i="402" s="1"/>
  <c r="H105" i="393"/>
  <c r="I105" i="393" s="1"/>
  <c r="K104" i="393"/>
  <c r="L104" i="393" s="1"/>
  <c r="C105" i="393"/>
  <c r="K96" i="402"/>
  <c r="L96" i="402" s="1"/>
  <c r="C98" i="395"/>
  <c r="J98" i="395" s="1"/>
  <c r="J93" i="404"/>
  <c r="K93" i="404" s="1"/>
  <c r="L93" i="404" s="1"/>
  <c r="K97" i="395"/>
  <c r="L97" i="395" s="1"/>
  <c r="K94" i="401"/>
  <c r="L94" i="401" s="1"/>
  <c r="H95" i="401"/>
  <c r="I95" i="401" s="1"/>
  <c r="C95" i="401"/>
  <c r="H109" i="399"/>
  <c r="I109" i="399" s="1"/>
  <c r="C109" i="399"/>
  <c r="J98" i="400"/>
  <c r="C116" i="403"/>
  <c r="J116" i="403" s="1"/>
  <c r="H117" i="403" s="1"/>
  <c r="C97" i="392"/>
  <c r="J97" i="392" s="1"/>
  <c r="H98" i="392" s="1"/>
  <c r="K96" i="392"/>
  <c r="L96" i="392" s="1"/>
  <c r="K115" i="403"/>
  <c r="L115" i="403" s="1"/>
  <c r="J107" i="398"/>
  <c r="H108" i="398" s="1"/>
  <c r="I108" i="398" s="1"/>
  <c r="I97" i="397"/>
  <c r="C97" i="397"/>
  <c r="K96" i="397"/>
  <c r="L96" i="397" s="1"/>
  <c r="H94" i="404" l="1"/>
  <c r="I94" i="404" s="1"/>
  <c r="J94" i="404" s="1"/>
  <c r="C94" i="404"/>
  <c r="J105" i="393"/>
  <c r="K105" i="393" s="1"/>
  <c r="L105" i="393" s="1"/>
  <c r="H106" i="393"/>
  <c r="I106" i="393" s="1"/>
  <c r="C106" i="393"/>
  <c r="K97" i="402"/>
  <c r="L97" i="402" s="1"/>
  <c r="H99" i="395"/>
  <c r="I99" i="395" s="1"/>
  <c r="J99" i="395" s="1"/>
  <c r="H100" i="395" s="1"/>
  <c r="I100" i="395" s="1"/>
  <c r="C99" i="395"/>
  <c r="K98" i="395"/>
  <c r="L98" i="395" s="1"/>
  <c r="J95" i="401"/>
  <c r="K95" i="401" s="1"/>
  <c r="L95" i="401" s="1"/>
  <c r="J109" i="399"/>
  <c r="C110" i="399" s="1"/>
  <c r="C98" i="402"/>
  <c r="J98" i="402" s="1"/>
  <c r="K98" i="402" s="1"/>
  <c r="L98" i="402" s="1"/>
  <c r="H99" i="400"/>
  <c r="I99" i="400" s="1"/>
  <c r="K98" i="400"/>
  <c r="L98" i="400" s="1"/>
  <c r="C99" i="400"/>
  <c r="K107" i="398"/>
  <c r="L107" i="398" s="1"/>
  <c r="C108" i="398"/>
  <c r="J108" i="398" s="1"/>
  <c r="K116" i="403"/>
  <c r="L116" i="403" s="1"/>
  <c r="C117" i="403"/>
  <c r="I117" i="403"/>
  <c r="J97" i="397"/>
  <c r="H98" i="397" s="1"/>
  <c r="K97" i="392"/>
  <c r="L97" i="392" s="1"/>
  <c r="C98" i="392"/>
  <c r="I98" i="392"/>
  <c r="H95" i="404" l="1"/>
  <c r="I95" i="404" s="1"/>
  <c r="K94" i="404"/>
  <c r="L94" i="404" s="1"/>
  <c r="J106" i="393"/>
  <c r="H96" i="401"/>
  <c r="I96" i="401" s="1"/>
  <c r="C96" i="401"/>
  <c r="C95" i="404"/>
  <c r="J95" i="404" s="1"/>
  <c r="H96" i="404" s="1"/>
  <c r="I96" i="404" s="1"/>
  <c r="K109" i="399"/>
  <c r="L109" i="399" s="1"/>
  <c r="H110" i="399"/>
  <c r="I110" i="399" s="1"/>
  <c r="J110" i="399" s="1"/>
  <c r="C111" i="399" s="1"/>
  <c r="C99" i="402"/>
  <c r="H99" i="402"/>
  <c r="I99" i="402" s="1"/>
  <c r="J99" i="400"/>
  <c r="K99" i="395"/>
  <c r="L99" i="395" s="1"/>
  <c r="C100" i="395"/>
  <c r="J100" i="395" s="1"/>
  <c r="H101" i="395" s="1"/>
  <c r="K108" i="398"/>
  <c r="L108" i="398" s="1"/>
  <c r="H109" i="398"/>
  <c r="I109" i="398" s="1"/>
  <c r="C109" i="398"/>
  <c r="J98" i="392"/>
  <c r="H99" i="392" s="1"/>
  <c r="I99" i="392" s="1"/>
  <c r="J117" i="403"/>
  <c r="H118" i="403" s="1"/>
  <c r="I118" i="403" s="1"/>
  <c r="I98" i="397"/>
  <c r="C98" i="397"/>
  <c r="K97" i="397"/>
  <c r="L97" i="397" s="1"/>
  <c r="K95" i="404" l="1"/>
  <c r="L95" i="404" s="1"/>
  <c r="C96" i="404"/>
  <c r="J96" i="401"/>
  <c r="H97" i="401" s="1"/>
  <c r="I97" i="401" s="1"/>
  <c r="H107" i="393"/>
  <c r="I107" i="393" s="1"/>
  <c r="C107" i="393"/>
  <c r="K106" i="393"/>
  <c r="L106" i="393" s="1"/>
  <c r="K96" i="401"/>
  <c r="L96" i="401" s="1"/>
  <c r="H111" i="399"/>
  <c r="I111" i="399" s="1"/>
  <c r="J111" i="399" s="1"/>
  <c r="H112" i="399" s="1"/>
  <c r="I112" i="399" s="1"/>
  <c r="K110" i="399"/>
  <c r="L110" i="399" s="1"/>
  <c r="C118" i="403"/>
  <c r="J118" i="403" s="1"/>
  <c r="H119" i="403" s="1"/>
  <c r="K117" i="403"/>
  <c r="L117" i="403" s="1"/>
  <c r="J99" i="402"/>
  <c r="H100" i="402" s="1"/>
  <c r="I100" i="402" s="1"/>
  <c r="H100" i="400"/>
  <c r="I100" i="400" s="1"/>
  <c r="K99" i="400"/>
  <c r="L99" i="400" s="1"/>
  <c r="C100" i="400"/>
  <c r="J96" i="404"/>
  <c r="H97" i="404" s="1"/>
  <c r="I97" i="404" s="1"/>
  <c r="C99" i="392"/>
  <c r="J99" i="392" s="1"/>
  <c r="H100" i="392" s="1"/>
  <c r="K98" i="392"/>
  <c r="L98" i="392" s="1"/>
  <c r="J109" i="398"/>
  <c r="J98" i="397"/>
  <c r="H99" i="397" s="1"/>
  <c r="C101" i="395"/>
  <c r="K100" i="395"/>
  <c r="L100" i="395" s="1"/>
  <c r="I101" i="395"/>
  <c r="C97" i="401" l="1"/>
  <c r="J97" i="401" s="1"/>
  <c r="C98" i="401" s="1"/>
  <c r="H98" i="401"/>
  <c r="I98" i="401" s="1"/>
  <c r="J107" i="393"/>
  <c r="C112" i="399"/>
  <c r="J112" i="399" s="1"/>
  <c r="K111" i="399"/>
  <c r="L111" i="399" s="1"/>
  <c r="K97" i="401"/>
  <c r="L97" i="401" s="1"/>
  <c r="C100" i="402"/>
  <c r="J100" i="402" s="1"/>
  <c r="H101" i="402" s="1"/>
  <c r="I101" i="402" s="1"/>
  <c r="K99" i="402"/>
  <c r="L99" i="402" s="1"/>
  <c r="J100" i="400"/>
  <c r="K100" i="400" s="1"/>
  <c r="L100" i="400" s="1"/>
  <c r="C97" i="404"/>
  <c r="J97" i="404" s="1"/>
  <c r="K96" i="404"/>
  <c r="L96" i="404" s="1"/>
  <c r="H110" i="398"/>
  <c r="I110" i="398" s="1"/>
  <c r="C110" i="398"/>
  <c r="K109" i="398"/>
  <c r="L109" i="398" s="1"/>
  <c r="J101" i="395"/>
  <c r="H102" i="395" s="1"/>
  <c r="I102" i="395" s="1"/>
  <c r="K118" i="403"/>
  <c r="L118" i="403" s="1"/>
  <c r="I119" i="403"/>
  <c r="C119" i="403"/>
  <c r="K98" i="397"/>
  <c r="L98" i="397" s="1"/>
  <c r="I99" i="397"/>
  <c r="C99" i="397"/>
  <c r="C100" i="392"/>
  <c r="I100" i="392"/>
  <c r="K99" i="392"/>
  <c r="L99" i="392" s="1"/>
  <c r="J98" i="401" l="1"/>
  <c r="H99" i="401" s="1"/>
  <c r="I99" i="401" s="1"/>
  <c r="H108" i="393"/>
  <c r="I108" i="393" s="1"/>
  <c r="C108" i="393"/>
  <c r="K107" i="393"/>
  <c r="L107" i="393" s="1"/>
  <c r="H101" i="400"/>
  <c r="I101" i="400" s="1"/>
  <c r="C101" i="400"/>
  <c r="C101" i="402"/>
  <c r="J101" i="402" s="1"/>
  <c r="K101" i="402" s="1"/>
  <c r="L101" i="402" s="1"/>
  <c r="K100" i="402"/>
  <c r="L100" i="402" s="1"/>
  <c r="H98" i="404"/>
  <c r="I98" i="404" s="1"/>
  <c r="K97" i="404"/>
  <c r="L97" i="404" s="1"/>
  <c r="C98" i="404"/>
  <c r="C99" i="401"/>
  <c r="K98" i="401"/>
  <c r="L98" i="401" s="1"/>
  <c r="H113" i="399"/>
  <c r="I113" i="399" s="1"/>
  <c r="K112" i="399"/>
  <c r="L112" i="399" s="1"/>
  <c r="C113" i="399"/>
  <c r="C102" i="395"/>
  <c r="J102" i="395" s="1"/>
  <c r="H103" i="395" s="1"/>
  <c r="J110" i="398"/>
  <c r="H111" i="398" s="1"/>
  <c r="I111" i="398" s="1"/>
  <c r="J100" i="392"/>
  <c r="H101" i="392" s="1"/>
  <c r="I101" i="392" s="1"/>
  <c r="K101" i="395"/>
  <c r="L101" i="395" s="1"/>
  <c r="J119" i="403"/>
  <c r="H120" i="403" s="1"/>
  <c r="J99" i="397"/>
  <c r="H100" i="397" s="1"/>
  <c r="J101" i="400" l="1"/>
  <c r="J108" i="393"/>
  <c r="C102" i="402"/>
  <c r="J113" i="399"/>
  <c r="K113" i="399" s="1"/>
  <c r="L113" i="399" s="1"/>
  <c r="J98" i="404"/>
  <c r="C99" i="404" s="1"/>
  <c r="J99" i="401"/>
  <c r="C111" i="398"/>
  <c r="J111" i="398" s="1"/>
  <c r="H102" i="402"/>
  <c r="I102" i="402" s="1"/>
  <c r="K100" i="392"/>
  <c r="L100" i="392" s="1"/>
  <c r="H102" i="400"/>
  <c r="I102" i="400" s="1"/>
  <c r="K101" i="400"/>
  <c r="L101" i="400" s="1"/>
  <c r="C102" i="400"/>
  <c r="K110" i="398"/>
  <c r="L110" i="398" s="1"/>
  <c r="C101" i="392"/>
  <c r="J101" i="392" s="1"/>
  <c r="H102" i="392" s="1"/>
  <c r="K119" i="403"/>
  <c r="L119" i="403" s="1"/>
  <c r="I120" i="403"/>
  <c r="C120" i="403"/>
  <c r="I100" i="397"/>
  <c r="C100" i="397"/>
  <c r="K99" i="397"/>
  <c r="L99" i="397" s="1"/>
  <c r="I103" i="395"/>
  <c r="K102" i="395"/>
  <c r="L102" i="395" s="1"/>
  <c r="C103" i="395"/>
  <c r="H99" i="404" l="1"/>
  <c r="I99" i="404" s="1"/>
  <c r="H114" i="399"/>
  <c r="I114" i="399" s="1"/>
  <c r="H109" i="393"/>
  <c r="I109" i="393" s="1"/>
  <c r="C109" i="393"/>
  <c r="K108" i="393"/>
  <c r="L108" i="393" s="1"/>
  <c r="C114" i="399"/>
  <c r="J102" i="402"/>
  <c r="K102" i="402" s="1"/>
  <c r="L102" i="402" s="1"/>
  <c r="K98" i="404"/>
  <c r="L98" i="404" s="1"/>
  <c r="J99" i="404"/>
  <c r="K99" i="404" s="1"/>
  <c r="L99" i="404" s="1"/>
  <c r="C112" i="398"/>
  <c r="K111" i="398"/>
  <c r="L111" i="398" s="1"/>
  <c r="H112" i="398"/>
  <c r="I112" i="398" s="1"/>
  <c r="C100" i="404"/>
  <c r="H100" i="404"/>
  <c r="I100" i="404" s="1"/>
  <c r="C100" i="401"/>
  <c r="H100" i="401"/>
  <c r="I100" i="401" s="1"/>
  <c r="K99" i="401"/>
  <c r="L99" i="401" s="1"/>
  <c r="J102" i="400"/>
  <c r="K102" i="400" s="1"/>
  <c r="L102" i="400" s="1"/>
  <c r="J120" i="403"/>
  <c r="H121" i="403" s="1"/>
  <c r="J100" i="397"/>
  <c r="H101" i="397" s="1"/>
  <c r="I102" i="392"/>
  <c r="C102" i="392"/>
  <c r="K101" i="392"/>
  <c r="L101" i="392" s="1"/>
  <c r="J103" i="395"/>
  <c r="H104" i="395" s="1"/>
  <c r="C103" i="402" l="1"/>
  <c r="H103" i="402"/>
  <c r="I103" i="402" s="1"/>
  <c r="J103" i="402" s="1"/>
  <c r="C104" i="402" s="1"/>
  <c r="J114" i="399"/>
  <c r="H115" i="399" s="1"/>
  <c r="I115" i="399" s="1"/>
  <c r="J109" i="393"/>
  <c r="J112" i="398"/>
  <c r="K112" i="398" s="1"/>
  <c r="L112" i="398" s="1"/>
  <c r="H103" i="400"/>
  <c r="I103" i="400" s="1"/>
  <c r="C103" i="400"/>
  <c r="J100" i="401"/>
  <c r="J100" i="404"/>
  <c r="C115" i="399"/>
  <c r="K114" i="399"/>
  <c r="L114" i="399" s="1"/>
  <c r="H113" i="398"/>
  <c r="I113" i="398" s="1"/>
  <c r="K120" i="403"/>
  <c r="L120" i="403" s="1"/>
  <c r="I121" i="403"/>
  <c r="C121" i="403"/>
  <c r="I101" i="397"/>
  <c r="C101" i="397"/>
  <c r="K100" i="397"/>
  <c r="L100" i="397" s="1"/>
  <c r="J102" i="392"/>
  <c r="H103" i="392" s="1"/>
  <c r="K103" i="395"/>
  <c r="L103" i="395" s="1"/>
  <c r="I104" i="395"/>
  <c r="C104" i="395"/>
  <c r="J115" i="399" l="1"/>
  <c r="H110" i="393"/>
  <c r="I110" i="393" s="1"/>
  <c r="K109" i="393"/>
  <c r="L109" i="393" s="1"/>
  <c r="C110" i="393"/>
  <c r="C113" i="398"/>
  <c r="J113" i="398" s="1"/>
  <c r="J103" i="400"/>
  <c r="C101" i="404"/>
  <c r="H101" i="404"/>
  <c r="I101" i="404" s="1"/>
  <c r="K100" i="404"/>
  <c r="L100" i="404" s="1"/>
  <c r="C101" i="401"/>
  <c r="K100" i="401"/>
  <c r="L100" i="401" s="1"/>
  <c r="H101" i="401"/>
  <c r="I101" i="401" s="1"/>
  <c r="K103" i="402"/>
  <c r="L103" i="402" s="1"/>
  <c r="H104" i="402"/>
  <c r="I104" i="402" s="1"/>
  <c r="J104" i="402" s="1"/>
  <c r="C116" i="399"/>
  <c r="H116" i="399"/>
  <c r="I116" i="399" s="1"/>
  <c r="K115" i="399"/>
  <c r="L115" i="399" s="1"/>
  <c r="H104" i="400"/>
  <c r="I104" i="400" s="1"/>
  <c r="K103" i="400"/>
  <c r="L103" i="400" s="1"/>
  <c r="C104" i="400"/>
  <c r="J121" i="403"/>
  <c r="H122" i="403" s="1"/>
  <c r="J101" i="397"/>
  <c r="H102" i="397" s="1"/>
  <c r="K102" i="392"/>
  <c r="L102" i="392" s="1"/>
  <c r="I103" i="392"/>
  <c r="C103" i="392"/>
  <c r="J104" i="395"/>
  <c r="H105" i="395" s="1"/>
  <c r="J110" i="393" l="1"/>
  <c r="C114" i="398"/>
  <c r="H114" i="398"/>
  <c r="I114" i="398" s="1"/>
  <c r="J114" i="398" s="1"/>
  <c r="K113" i="398"/>
  <c r="L113" i="398" s="1"/>
  <c r="J101" i="404"/>
  <c r="J104" i="400"/>
  <c r="C105" i="400" s="1"/>
  <c r="J116" i="399"/>
  <c r="K116" i="399" s="1"/>
  <c r="L116" i="399" s="1"/>
  <c r="J101" i="401"/>
  <c r="H102" i="404"/>
  <c r="I102" i="404" s="1"/>
  <c r="K101" i="404"/>
  <c r="L101" i="404" s="1"/>
  <c r="C102" i="404"/>
  <c r="H105" i="402"/>
  <c r="I105" i="402" s="1"/>
  <c r="C105" i="402"/>
  <c r="K104" i="402"/>
  <c r="L104" i="402" s="1"/>
  <c r="K121" i="403"/>
  <c r="L121" i="403" s="1"/>
  <c r="I122" i="403"/>
  <c r="C122" i="403"/>
  <c r="I102" i="397"/>
  <c r="C102" i="397"/>
  <c r="K101" i="397"/>
  <c r="L101" i="397" s="1"/>
  <c r="J103" i="392"/>
  <c r="H104" i="392" s="1"/>
  <c r="I105" i="395"/>
  <c r="K104" i="395"/>
  <c r="L104" i="395" s="1"/>
  <c r="C105" i="395"/>
  <c r="K104" i="400" l="1"/>
  <c r="L104" i="400" s="1"/>
  <c r="K110" i="393"/>
  <c r="L110" i="393" s="1"/>
  <c r="H111" i="393"/>
  <c r="I111" i="393" s="1"/>
  <c r="C111" i="393"/>
  <c r="H117" i="399"/>
  <c r="I117" i="399" s="1"/>
  <c r="J117" i="399" s="1"/>
  <c r="C117" i="399"/>
  <c r="K114" i="398"/>
  <c r="L114" i="398" s="1"/>
  <c r="H115" i="398"/>
  <c r="I115" i="398" s="1"/>
  <c r="C115" i="398"/>
  <c r="H105" i="400"/>
  <c r="I105" i="400" s="1"/>
  <c r="J105" i="400" s="1"/>
  <c r="J102" i="404"/>
  <c r="K101" i="401"/>
  <c r="L101" i="401" s="1"/>
  <c r="C102" i="401"/>
  <c r="H102" i="401"/>
  <c r="I102" i="401" s="1"/>
  <c r="J105" i="402"/>
  <c r="K105" i="402" s="1"/>
  <c r="L105" i="402" s="1"/>
  <c r="J122" i="403"/>
  <c r="H123" i="403" s="1"/>
  <c r="J102" i="397"/>
  <c r="H103" i="397" s="1"/>
  <c r="K103" i="392"/>
  <c r="L103" i="392" s="1"/>
  <c r="C104" i="392"/>
  <c r="I104" i="392"/>
  <c r="J105" i="395"/>
  <c r="H106" i="395" s="1"/>
  <c r="J111" i="393" l="1"/>
  <c r="J115" i="398"/>
  <c r="C116" i="398"/>
  <c r="K115" i="398"/>
  <c r="L115" i="398" s="1"/>
  <c r="C106" i="402"/>
  <c r="H116" i="398"/>
  <c r="I116" i="398" s="1"/>
  <c r="H106" i="402"/>
  <c r="I106" i="402" s="1"/>
  <c r="J106" i="402" s="1"/>
  <c r="C103" i="404"/>
  <c r="K102" i="404"/>
  <c r="L102" i="404" s="1"/>
  <c r="H103" i="404"/>
  <c r="I103" i="404" s="1"/>
  <c r="J102" i="401"/>
  <c r="H106" i="400"/>
  <c r="I106" i="400" s="1"/>
  <c r="K105" i="400"/>
  <c r="L105" i="400" s="1"/>
  <c r="C106" i="400"/>
  <c r="C118" i="399"/>
  <c r="H118" i="399"/>
  <c r="I118" i="399" s="1"/>
  <c r="K117" i="399"/>
  <c r="L117" i="399" s="1"/>
  <c r="K122" i="403"/>
  <c r="L122" i="403" s="1"/>
  <c r="I123" i="403"/>
  <c r="C123" i="403"/>
  <c r="C103" i="397"/>
  <c r="I103" i="397"/>
  <c r="K102" i="397"/>
  <c r="L102" i="397" s="1"/>
  <c r="J104" i="392"/>
  <c r="H105" i="392" s="1"/>
  <c r="I105" i="392" s="1"/>
  <c r="K105" i="395"/>
  <c r="L105" i="395" s="1"/>
  <c r="I106" i="395"/>
  <c r="C106" i="395"/>
  <c r="J116" i="398" l="1"/>
  <c r="H112" i="393"/>
  <c r="I112" i="393" s="1"/>
  <c r="C112" i="393"/>
  <c r="K111" i="393"/>
  <c r="L111" i="393" s="1"/>
  <c r="J103" i="404"/>
  <c r="H104" i="404" s="1"/>
  <c r="I104" i="404" s="1"/>
  <c r="K103" i="404"/>
  <c r="L103" i="404" s="1"/>
  <c r="K102" i="401"/>
  <c r="L102" i="401" s="1"/>
  <c r="H103" i="401"/>
  <c r="I103" i="401" s="1"/>
  <c r="C103" i="401"/>
  <c r="J106" i="400"/>
  <c r="J118" i="399"/>
  <c r="H107" i="402"/>
  <c r="I107" i="402" s="1"/>
  <c r="C107" i="402"/>
  <c r="K106" i="402"/>
  <c r="L106" i="402" s="1"/>
  <c r="H117" i="398"/>
  <c r="I117" i="398" s="1"/>
  <c r="K116" i="398"/>
  <c r="L116" i="398" s="1"/>
  <c r="C117" i="398"/>
  <c r="C105" i="392"/>
  <c r="J105" i="392" s="1"/>
  <c r="K105" i="392" s="1"/>
  <c r="L105" i="392" s="1"/>
  <c r="K104" i="392"/>
  <c r="L104" i="392" s="1"/>
  <c r="J123" i="403"/>
  <c r="H124" i="403" s="1"/>
  <c r="J103" i="397"/>
  <c r="H104" i="397" s="1"/>
  <c r="I104" i="397" s="1"/>
  <c r="J106" i="395"/>
  <c r="H107" i="395" s="1"/>
  <c r="J112" i="393" l="1"/>
  <c r="C104" i="404"/>
  <c r="J104" i="404" s="1"/>
  <c r="J103" i="401"/>
  <c r="H104" i="401" s="1"/>
  <c r="I104" i="401" s="1"/>
  <c r="J107" i="402"/>
  <c r="K107" i="402" s="1"/>
  <c r="L107" i="402" s="1"/>
  <c r="H119" i="399"/>
  <c r="I119" i="399" s="1"/>
  <c r="K118" i="399"/>
  <c r="L118" i="399" s="1"/>
  <c r="C119" i="399"/>
  <c r="K106" i="400"/>
  <c r="L106" i="400" s="1"/>
  <c r="C107" i="400"/>
  <c r="H107" i="400"/>
  <c r="I107" i="400" s="1"/>
  <c r="K103" i="397"/>
  <c r="L103" i="397" s="1"/>
  <c r="J117" i="398"/>
  <c r="C104" i="397"/>
  <c r="J104" i="397" s="1"/>
  <c r="H105" i="397" s="1"/>
  <c r="C106" i="392"/>
  <c r="H106" i="392"/>
  <c r="I106" i="392" s="1"/>
  <c r="K123" i="403"/>
  <c r="L123" i="403" s="1"/>
  <c r="I124" i="403"/>
  <c r="C124" i="403"/>
  <c r="C107" i="395"/>
  <c r="I107" i="395"/>
  <c r="K106" i="395"/>
  <c r="L106" i="395" s="1"/>
  <c r="C104" i="401" l="1"/>
  <c r="H113" i="393"/>
  <c r="I113" i="393" s="1"/>
  <c r="C113" i="393"/>
  <c r="K112" i="393"/>
  <c r="L112" i="393" s="1"/>
  <c r="K104" i="404"/>
  <c r="L104" i="404" s="1"/>
  <c r="C105" i="404"/>
  <c r="H105" i="404"/>
  <c r="I105" i="404" s="1"/>
  <c r="K103" i="401"/>
  <c r="L103" i="401" s="1"/>
  <c r="C108" i="402"/>
  <c r="J104" i="401"/>
  <c r="C105" i="401" s="1"/>
  <c r="H108" i="402"/>
  <c r="I108" i="402" s="1"/>
  <c r="K104" i="401"/>
  <c r="L104" i="401" s="1"/>
  <c r="J107" i="400"/>
  <c r="J119" i="399"/>
  <c r="C118" i="398"/>
  <c r="K117" i="398"/>
  <c r="L117" i="398" s="1"/>
  <c r="H118" i="398"/>
  <c r="I118" i="398" s="1"/>
  <c r="J106" i="392"/>
  <c r="C107" i="392" s="1"/>
  <c r="J107" i="395"/>
  <c r="H108" i="395" s="1"/>
  <c r="I108" i="395" s="1"/>
  <c r="J124" i="403"/>
  <c r="H125" i="403" s="1"/>
  <c r="K104" i="397"/>
  <c r="L104" i="397" s="1"/>
  <c r="I105" i="397"/>
  <c r="C105" i="397"/>
  <c r="J113" i="393" l="1"/>
  <c r="J105" i="404"/>
  <c r="C106" i="404" s="1"/>
  <c r="C114" i="393"/>
  <c r="H114" i="393"/>
  <c r="I114" i="393" s="1"/>
  <c r="J114" i="393" s="1"/>
  <c r="K113" i="393"/>
  <c r="L113" i="393" s="1"/>
  <c r="H105" i="401"/>
  <c r="I105" i="401" s="1"/>
  <c r="J105" i="401" s="1"/>
  <c r="J108" i="402"/>
  <c r="H109" i="402" s="1"/>
  <c r="I109" i="402" s="1"/>
  <c r="H106" i="404"/>
  <c r="I106" i="404" s="1"/>
  <c r="K119" i="399"/>
  <c r="L119" i="399" s="1"/>
  <c r="H120" i="399"/>
  <c r="I120" i="399" s="1"/>
  <c r="C120" i="399"/>
  <c r="K107" i="400"/>
  <c r="L107" i="400" s="1"/>
  <c r="H108" i="400"/>
  <c r="I108" i="400" s="1"/>
  <c r="C108" i="400"/>
  <c r="C108" i="395"/>
  <c r="J108" i="395" s="1"/>
  <c r="H109" i="395" s="1"/>
  <c r="K106" i="392"/>
  <c r="L106" i="392" s="1"/>
  <c r="H107" i="392"/>
  <c r="I107" i="392" s="1"/>
  <c r="J107" i="392" s="1"/>
  <c r="J118" i="398"/>
  <c r="K107" i="395"/>
  <c r="L107" i="395" s="1"/>
  <c r="K124" i="403"/>
  <c r="L124" i="403" s="1"/>
  <c r="I125" i="403"/>
  <c r="C125" i="403"/>
  <c r="J105" i="397"/>
  <c r="H106" i="397" s="1"/>
  <c r="K108" i="402" l="1"/>
  <c r="L108" i="402" s="1"/>
  <c r="K105" i="404"/>
  <c r="L105" i="404" s="1"/>
  <c r="K114" i="393"/>
  <c r="L114" i="393" s="1"/>
  <c r="C115" i="393"/>
  <c r="H115" i="393"/>
  <c r="I115" i="393" s="1"/>
  <c r="C106" i="401"/>
  <c r="H106" i="401"/>
  <c r="I106" i="401" s="1"/>
  <c r="J106" i="404"/>
  <c r="K106" i="404" s="1"/>
  <c r="L106" i="404" s="1"/>
  <c r="C109" i="402"/>
  <c r="J109" i="402" s="1"/>
  <c r="K109" i="402" s="1"/>
  <c r="L109" i="402" s="1"/>
  <c r="K105" i="401"/>
  <c r="L105" i="401" s="1"/>
  <c r="J108" i="400"/>
  <c r="J120" i="399"/>
  <c r="H108" i="392"/>
  <c r="I108" i="392" s="1"/>
  <c r="C108" i="392"/>
  <c r="H119" i="398"/>
  <c r="I119" i="398" s="1"/>
  <c r="K118" i="398"/>
  <c r="L118" i="398" s="1"/>
  <c r="C119" i="398"/>
  <c r="K107" i="392"/>
  <c r="L107" i="392" s="1"/>
  <c r="J125" i="403"/>
  <c r="K125" i="403" s="1"/>
  <c r="I106" i="397"/>
  <c r="C106" i="397"/>
  <c r="K105" i="397"/>
  <c r="L105" i="397" s="1"/>
  <c r="C109" i="395"/>
  <c r="I109" i="395"/>
  <c r="K108" i="395"/>
  <c r="L108" i="395" s="1"/>
  <c r="H107" i="404" l="1"/>
  <c r="I107" i="404" s="1"/>
  <c r="J115" i="393"/>
  <c r="H116" i="393" s="1"/>
  <c r="I116" i="393" s="1"/>
  <c r="J106" i="401"/>
  <c r="C107" i="401" s="1"/>
  <c r="C107" i="404"/>
  <c r="J107" i="404" s="1"/>
  <c r="K115" i="393"/>
  <c r="L115" i="393" s="1"/>
  <c r="C116" i="393"/>
  <c r="C110" i="402"/>
  <c r="H110" i="402"/>
  <c r="I110" i="402" s="1"/>
  <c r="J110" i="402" s="1"/>
  <c r="K110" i="402" s="1"/>
  <c r="L110" i="402" s="1"/>
  <c r="J108" i="392"/>
  <c r="C109" i="392" s="1"/>
  <c r="H121" i="399"/>
  <c r="I121" i="399" s="1"/>
  <c r="C121" i="399"/>
  <c r="K120" i="399"/>
  <c r="L120" i="399" s="1"/>
  <c r="H109" i="400"/>
  <c r="I109" i="400" s="1"/>
  <c r="K108" i="400"/>
  <c r="L108" i="400" s="1"/>
  <c r="C109" i="400"/>
  <c r="J119" i="398"/>
  <c r="L125" i="403"/>
  <c r="L127" i="403" s="1"/>
  <c r="L36" i="390" s="1"/>
  <c r="K127" i="403"/>
  <c r="J106" i="397"/>
  <c r="H107" i="397" s="1"/>
  <c r="J109" i="395"/>
  <c r="K109" i="395" s="1"/>
  <c r="L109" i="395" s="1"/>
  <c r="K106" i="401" l="1"/>
  <c r="L106" i="401" s="1"/>
  <c r="C108" i="404"/>
  <c r="K107" i="404"/>
  <c r="L107" i="404" s="1"/>
  <c r="H107" i="401"/>
  <c r="I107" i="401" s="1"/>
  <c r="J107" i="401" s="1"/>
  <c r="H108" i="404"/>
  <c r="I108" i="404" s="1"/>
  <c r="J108" i="404" s="1"/>
  <c r="J116" i="393"/>
  <c r="K108" i="392"/>
  <c r="L108" i="392" s="1"/>
  <c r="H109" i="392"/>
  <c r="I109" i="392" s="1"/>
  <c r="J109" i="392" s="1"/>
  <c r="H110" i="392" s="1"/>
  <c r="I110" i="392" s="1"/>
  <c r="L38" i="390"/>
  <c r="J121" i="399"/>
  <c r="H122" i="399" s="1"/>
  <c r="I122" i="399" s="1"/>
  <c r="J109" i="400"/>
  <c r="C110" i="400" s="1"/>
  <c r="H111" i="402"/>
  <c r="I111" i="402" s="1"/>
  <c r="C111" i="402"/>
  <c r="H120" i="398"/>
  <c r="I120" i="398" s="1"/>
  <c r="C120" i="398"/>
  <c r="K119" i="398"/>
  <c r="L119" i="398" s="1"/>
  <c r="C110" i="395"/>
  <c r="H110" i="395"/>
  <c r="I110" i="395" s="1"/>
  <c r="K106" i="397"/>
  <c r="L106" i="397" s="1"/>
  <c r="I107" i="397"/>
  <c r="C107" i="397"/>
  <c r="H108" i="401" l="1"/>
  <c r="I108" i="401" s="1"/>
  <c r="K107" i="401"/>
  <c r="L107" i="401" s="1"/>
  <c r="C108" i="401"/>
  <c r="J108" i="401"/>
  <c r="K108" i="401" s="1"/>
  <c r="L108" i="401" s="1"/>
  <c r="H110" i="400"/>
  <c r="I110" i="400" s="1"/>
  <c r="H117" i="393"/>
  <c r="I117" i="393" s="1"/>
  <c r="K116" i="393"/>
  <c r="L116" i="393" s="1"/>
  <c r="C117" i="393"/>
  <c r="K109" i="400"/>
  <c r="L109" i="400" s="1"/>
  <c r="C122" i="399"/>
  <c r="J122" i="399" s="1"/>
  <c r="K121" i="399"/>
  <c r="H109" i="401"/>
  <c r="I109" i="401" s="1"/>
  <c r="J111" i="402"/>
  <c r="C112" i="402" s="1"/>
  <c r="C109" i="404"/>
  <c r="H109" i="404"/>
  <c r="I109" i="404" s="1"/>
  <c r="K108" i="404"/>
  <c r="L108" i="404" s="1"/>
  <c r="L121" i="399"/>
  <c r="J110" i="395"/>
  <c r="H111" i="395" s="1"/>
  <c r="I111" i="395" s="1"/>
  <c r="J110" i="400"/>
  <c r="J120" i="398"/>
  <c r="C121" i="398" s="1"/>
  <c r="C110" i="392"/>
  <c r="J110" i="392" s="1"/>
  <c r="H111" i="392" s="1"/>
  <c r="I111" i="392" s="1"/>
  <c r="K109" i="392"/>
  <c r="L109" i="392" s="1"/>
  <c r="J107" i="397"/>
  <c r="H108" i="397" s="1"/>
  <c r="C109" i="401" l="1"/>
  <c r="K111" i="402"/>
  <c r="L111" i="402" s="1"/>
  <c r="J117" i="393"/>
  <c r="J109" i="404"/>
  <c r="K109" i="404" s="1"/>
  <c r="L109" i="404" s="1"/>
  <c r="H123" i="399"/>
  <c r="I123" i="399" s="1"/>
  <c r="C123" i="399"/>
  <c r="K122" i="399"/>
  <c r="L122" i="399" s="1"/>
  <c r="C111" i="395"/>
  <c r="J111" i="395" s="1"/>
  <c r="H112" i="395" s="1"/>
  <c r="H112" i="402"/>
  <c r="I112" i="402" s="1"/>
  <c r="J112" i="402" s="1"/>
  <c r="J109" i="401"/>
  <c r="K120" i="398"/>
  <c r="L120" i="398" s="1"/>
  <c r="K110" i="395"/>
  <c r="L110" i="395" s="1"/>
  <c r="H121" i="398"/>
  <c r="I121" i="398" s="1"/>
  <c r="J121" i="398" s="1"/>
  <c r="H111" i="400"/>
  <c r="I111" i="400" s="1"/>
  <c r="C111" i="400"/>
  <c r="K110" i="400"/>
  <c r="L110" i="400" s="1"/>
  <c r="C111" i="392"/>
  <c r="J111" i="392" s="1"/>
  <c r="K110" i="392"/>
  <c r="L110" i="392" s="1"/>
  <c r="I108" i="397"/>
  <c r="C108" i="397"/>
  <c r="K107" i="397"/>
  <c r="L107" i="397" s="1"/>
  <c r="H110" i="404" l="1"/>
  <c r="I110" i="404" s="1"/>
  <c r="J110" i="404" s="1"/>
  <c r="C110" i="404"/>
  <c r="C118" i="393"/>
  <c r="H118" i="393"/>
  <c r="I118" i="393" s="1"/>
  <c r="J118" i="393" s="1"/>
  <c r="K117" i="393"/>
  <c r="L117" i="393" s="1"/>
  <c r="J123" i="399"/>
  <c r="H124" i="399" s="1"/>
  <c r="I124" i="399" s="1"/>
  <c r="H110" i="401"/>
  <c r="I110" i="401" s="1"/>
  <c r="C110" i="401"/>
  <c r="K109" i="401"/>
  <c r="L109" i="401" s="1"/>
  <c r="J111" i="400"/>
  <c r="H113" i="402"/>
  <c r="I113" i="402" s="1"/>
  <c r="C113" i="402"/>
  <c r="K112" i="402"/>
  <c r="L112" i="402" s="1"/>
  <c r="H112" i="392"/>
  <c r="I112" i="392" s="1"/>
  <c r="K111" i="392"/>
  <c r="L111" i="392" s="1"/>
  <c r="C112" i="392"/>
  <c r="C122" i="398"/>
  <c r="K121" i="398"/>
  <c r="H122" i="398"/>
  <c r="I122" i="398" s="1"/>
  <c r="J108" i="397"/>
  <c r="H109" i="397" s="1"/>
  <c r="K111" i="395"/>
  <c r="L111" i="395" s="1"/>
  <c r="I112" i="395"/>
  <c r="C112" i="395"/>
  <c r="K123" i="399" l="1"/>
  <c r="L123" i="399" s="1"/>
  <c r="H119" i="393"/>
  <c r="I119" i="393" s="1"/>
  <c r="K118" i="393"/>
  <c r="L118" i="393" s="1"/>
  <c r="C119" i="393"/>
  <c r="C124" i="399"/>
  <c r="J124" i="399" s="1"/>
  <c r="K110" i="404"/>
  <c r="L110" i="404" s="1"/>
  <c r="H111" i="404"/>
  <c r="I111" i="404" s="1"/>
  <c r="C111" i="404"/>
  <c r="J112" i="392"/>
  <c r="H113" i="392" s="1"/>
  <c r="I113" i="392" s="1"/>
  <c r="J110" i="401"/>
  <c r="C112" i="400"/>
  <c r="H112" i="400"/>
  <c r="I112" i="400" s="1"/>
  <c r="K111" i="400"/>
  <c r="L111" i="400" s="1"/>
  <c r="J113" i="402"/>
  <c r="K112" i="392"/>
  <c r="L112" i="392" s="1"/>
  <c r="J122" i="398"/>
  <c r="L121" i="398"/>
  <c r="C113" i="392"/>
  <c r="I109" i="397"/>
  <c r="K108" i="397"/>
  <c r="L108" i="397" s="1"/>
  <c r="C109" i="397"/>
  <c r="J112" i="395"/>
  <c r="H113" i="395" s="1"/>
  <c r="J119" i="393" l="1"/>
  <c r="C120" i="393" s="1"/>
  <c r="K119" i="393"/>
  <c r="L119" i="393" s="1"/>
  <c r="H120" i="393"/>
  <c r="I120" i="393" s="1"/>
  <c r="J113" i="392"/>
  <c r="H114" i="392" s="1"/>
  <c r="I114" i="392" s="1"/>
  <c r="J111" i="404"/>
  <c r="C112" i="404" s="1"/>
  <c r="H111" i="401"/>
  <c r="I111" i="401" s="1"/>
  <c r="C111" i="401"/>
  <c r="K110" i="401"/>
  <c r="L110" i="401" s="1"/>
  <c r="J112" i="400"/>
  <c r="H125" i="399"/>
  <c r="I125" i="399" s="1"/>
  <c r="K124" i="399"/>
  <c r="C125" i="399"/>
  <c r="H114" i="402"/>
  <c r="I114" i="402" s="1"/>
  <c r="C114" i="402"/>
  <c r="K113" i="402"/>
  <c r="L113" i="402" s="1"/>
  <c r="K122" i="398"/>
  <c r="H123" i="398"/>
  <c r="I123" i="398" s="1"/>
  <c r="C123" i="398"/>
  <c r="J109" i="397"/>
  <c r="H110" i="397" s="1"/>
  <c r="I113" i="395"/>
  <c r="K112" i="395"/>
  <c r="L112" i="395" s="1"/>
  <c r="C113" i="395"/>
  <c r="J120" i="393" l="1"/>
  <c r="H121" i="393" s="1"/>
  <c r="I121" i="393" s="1"/>
  <c r="K120" i="393"/>
  <c r="L120" i="393" s="1"/>
  <c r="C121" i="393"/>
  <c r="J111" i="401"/>
  <c r="C112" i="401" s="1"/>
  <c r="K113" i="392"/>
  <c r="L113" i="392" s="1"/>
  <c r="C114" i="392"/>
  <c r="H112" i="404"/>
  <c r="I112" i="404" s="1"/>
  <c r="J112" i="404" s="1"/>
  <c r="K111" i="404"/>
  <c r="L111" i="404" s="1"/>
  <c r="J125" i="399"/>
  <c r="K125" i="399" s="1"/>
  <c r="L125" i="399" s="1"/>
  <c r="J114" i="392"/>
  <c r="H115" i="392" s="1"/>
  <c r="I115" i="392" s="1"/>
  <c r="L124" i="399"/>
  <c r="L127" i="399" s="1"/>
  <c r="G36" i="390" s="1"/>
  <c r="H113" i="400"/>
  <c r="I113" i="400" s="1"/>
  <c r="C113" i="400"/>
  <c r="K112" i="400"/>
  <c r="L112" i="400" s="1"/>
  <c r="J114" i="402"/>
  <c r="L122" i="398"/>
  <c r="J123" i="398"/>
  <c r="I110" i="397"/>
  <c r="C110" i="397"/>
  <c r="K109" i="397"/>
  <c r="L109" i="397" s="1"/>
  <c r="J113" i="395"/>
  <c r="H114" i="395" s="1"/>
  <c r="K114" i="392" l="1"/>
  <c r="L114" i="392" s="1"/>
  <c r="H112" i="401"/>
  <c r="I112" i="401" s="1"/>
  <c r="J112" i="401" s="1"/>
  <c r="J121" i="393"/>
  <c r="K121" i="393" s="1"/>
  <c r="K111" i="401"/>
  <c r="L111" i="401" s="1"/>
  <c r="C113" i="404"/>
  <c r="K112" i="404"/>
  <c r="L112" i="404" s="1"/>
  <c r="H113" i="404"/>
  <c r="I113" i="404" s="1"/>
  <c r="K127" i="399"/>
  <c r="C115" i="392"/>
  <c r="J115" i="392" s="1"/>
  <c r="H116" i="392" s="1"/>
  <c r="I116" i="392" s="1"/>
  <c r="G38" i="390"/>
  <c r="C38" i="390"/>
  <c r="J113" i="400"/>
  <c r="H115" i="402"/>
  <c r="I115" i="402" s="1"/>
  <c r="K114" i="402"/>
  <c r="L114" i="402" s="1"/>
  <c r="C115" i="402"/>
  <c r="H124" i="398"/>
  <c r="I124" i="398" s="1"/>
  <c r="C124" i="398"/>
  <c r="K123" i="398"/>
  <c r="J110" i="397"/>
  <c r="H111" i="397" s="1"/>
  <c r="K113" i="395"/>
  <c r="L113" i="395" s="1"/>
  <c r="I114" i="395"/>
  <c r="C114" i="395"/>
  <c r="C122" i="393" l="1"/>
  <c r="H122" i="393"/>
  <c r="I122" i="393" s="1"/>
  <c r="J122" i="393" s="1"/>
  <c r="J113" i="404"/>
  <c r="H114" i="404" s="1"/>
  <c r="I114" i="404" s="1"/>
  <c r="L121" i="393"/>
  <c r="C113" i="401"/>
  <c r="K112" i="401"/>
  <c r="L112" i="401" s="1"/>
  <c r="H113" i="401"/>
  <c r="I113" i="401" s="1"/>
  <c r="C114" i="400"/>
  <c r="H114" i="400"/>
  <c r="I114" i="400" s="1"/>
  <c r="K113" i="400"/>
  <c r="L113" i="400" s="1"/>
  <c r="J115" i="402"/>
  <c r="C116" i="392"/>
  <c r="J116" i="392" s="1"/>
  <c r="H117" i="392" s="1"/>
  <c r="I117" i="392" s="1"/>
  <c r="L123" i="398"/>
  <c r="K115" i="392"/>
  <c r="L115" i="392" s="1"/>
  <c r="J124" i="398"/>
  <c r="C111" i="397"/>
  <c r="K110" i="397"/>
  <c r="L110" i="397" s="1"/>
  <c r="I111" i="397"/>
  <c r="J114" i="395"/>
  <c r="H115" i="395" s="1"/>
  <c r="K113" i="404" l="1"/>
  <c r="L113" i="404" s="1"/>
  <c r="C114" i="404"/>
  <c r="H123" i="393"/>
  <c r="I123" i="393" s="1"/>
  <c r="K122" i="393"/>
  <c r="C123" i="393"/>
  <c r="J123" i="393" s="1"/>
  <c r="J114" i="404"/>
  <c r="H115" i="404" s="1"/>
  <c r="I115" i="404" s="1"/>
  <c r="J114" i="400"/>
  <c r="H115" i="400" s="1"/>
  <c r="I115" i="400" s="1"/>
  <c r="J113" i="401"/>
  <c r="H114" i="401" s="1"/>
  <c r="I114" i="401" s="1"/>
  <c r="H116" i="402"/>
  <c r="I116" i="402" s="1"/>
  <c r="K115" i="402"/>
  <c r="L115" i="402" s="1"/>
  <c r="C116" i="402"/>
  <c r="C117" i="392"/>
  <c r="J117" i="392" s="1"/>
  <c r="C125" i="398"/>
  <c r="K124" i="398"/>
  <c r="H125" i="398"/>
  <c r="I125" i="398" s="1"/>
  <c r="K116" i="392"/>
  <c r="L116" i="392" s="1"/>
  <c r="J111" i="397"/>
  <c r="H112" i="397" s="1"/>
  <c r="I112" i="397" s="1"/>
  <c r="C115" i="395"/>
  <c r="K114" i="395"/>
  <c r="L114" i="395" s="1"/>
  <c r="I115" i="395"/>
  <c r="C115" i="400" l="1"/>
  <c r="K114" i="400"/>
  <c r="L114" i="400" s="1"/>
  <c r="C124" i="393"/>
  <c r="K123" i="393"/>
  <c r="L123" i="393" s="1"/>
  <c r="H124" i="393"/>
  <c r="I124" i="393" s="1"/>
  <c r="K114" i="404"/>
  <c r="L114" i="404" s="1"/>
  <c r="L122" i="393"/>
  <c r="C114" i="401"/>
  <c r="J114" i="401" s="1"/>
  <c r="C115" i="404"/>
  <c r="J115" i="404" s="1"/>
  <c r="K113" i="401"/>
  <c r="L113" i="401" s="1"/>
  <c r="J125" i="398"/>
  <c r="K125" i="398" s="1"/>
  <c r="L125" i="398" s="1"/>
  <c r="J115" i="400"/>
  <c r="J116" i="402"/>
  <c r="K111" i="397"/>
  <c r="L111" i="397" s="1"/>
  <c r="C112" i="397"/>
  <c r="J112" i="397" s="1"/>
  <c r="H113" i="397" s="1"/>
  <c r="H118" i="392"/>
  <c r="I118" i="392" s="1"/>
  <c r="K117" i="392"/>
  <c r="L117" i="392" s="1"/>
  <c r="C118" i="392"/>
  <c r="L124" i="398"/>
  <c r="L127" i="398" s="1"/>
  <c r="F36" i="390" s="1"/>
  <c r="J115" i="395"/>
  <c r="H116" i="395" s="1"/>
  <c r="I116" i="395" s="1"/>
  <c r="J124" i="393" l="1"/>
  <c r="K127" i="398"/>
  <c r="H116" i="404"/>
  <c r="I116" i="404" s="1"/>
  <c r="J116" i="404" s="1"/>
  <c r="K116" i="404" s="1"/>
  <c r="L116" i="404" s="1"/>
  <c r="C116" i="404"/>
  <c r="K115" i="404"/>
  <c r="L115" i="404" s="1"/>
  <c r="H125" i="393"/>
  <c r="I125" i="393" s="1"/>
  <c r="K124" i="393"/>
  <c r="C125" i="393"/>
  <c r="F38" i="390"/>
  <c r="K114" i="401"/>
  <c r="L114" i="401" s="1"/>
  <c r="C115" i="401"/>
  <c r="H115" i="401"/>
  <c r="I115" i="401" s="1"/>
  <c r="H116" i="400"/>
  <c r="I116" i="400" s="1"/>
  <c r="K115" i="400"/>
  <c r="L115" i="400" s="1"/>
  <c r="C116" i="400"/>
  <c r="J118" i="392"/>
  <c r="H119" i="392" s="1"/>
  <c r="I119" i="392" s="1"/>
  <c r="H117" i="402"/>
  <c r="I117" i="402" s="1"/>
  <c r="K116" i="402"/>
  <c r="C117" i="402"/>
  <c r="C116" i="395"/>
  <c r="J116" i="395" s="1"/>
  <c r="H117" i="395" s="1"/>
  <c r="K115" i="395"/>
  <c r="L115" i="395" s="1"/>
  <c r="C113" i="397"/>
  <c r="I113" i="397"/>
  <c r="K112" i="397"/>
  <c r="L112" i="397" s="1"/>
  <c r="C117" i="404" l="1"/>
  <c r="H117" i="404"/>
  <c r="I117" i="404" s="1"/>
  <c r="J117" i="404" s="1"/>
  <c r="H118" i="404" s="1"/>
  <c r="I118" i="404" s="1"/>
  <c r="J125" i="393"/>
  <c r="K125" i="393" s="1"/>
  <c r="L125" i="393" s="1"/>
  <c r="L124" i="393"/>
  <c r="J115" i="401"/>
  <c r="J117" i="402"/>
  <c r="H118" i="402" s="1"/>
  <c r="I118" i="402" s="1"/>
  <c r="J113" i="397"/>
  <c r="H114" i="397" s="1"/>
  <c r="I114" i="397" s="1"/>
  <c r="K118" i="392"/>
  <c r="L118" i="392" s="1"/>
  <c r="J116" i="400"/>
  <c r="C119" i="392"/>
  <c r="J119" i="392" s="1"/>
  <c r="L116" i="402"/>
  <c r="C117" i="395"/>
  <c r="K116" i="395"/>
  <c r="L116" i="395" s="1"/>
  <c r="I117" i="395"/>
  <c r="C118" i="404" l="1"/>
  <c r="J118" i="404" s="1"/>
  <c r="K117" i="404"/>
  <c r="L117" i="404" s="1"/>
  <c r="L127" i="393"/>
  <c r="C36" i="390" s="1"/>
  <c r="C118" i="402"/>
  <c r="J118" i="402" s="1"/>
  <c r="C119" i="402" s="1"/>
  <c r="K127" i="393"/>
  <c r="K117" i="402"/>
  <c r="L117" i="402" s="1"/>
  <c r="K113" i="397"/>
  <c r="L113" i="397" s="1"/>
  <c r="C114" i="397"/>
  <c r="J114" i="397" s="1"/>
  <c r="H115" i="397" s="1"/>
  <c r="H120" i="392"/>
  <c r="I120" i="392" s="1"/>
  <c r="C120" i="392"/>
  <c r="K115" i="401"/>
  <c r="L115" i="401" s="1"/>
  <c r="C116" i="401"/>
  <c r="H116" i="401"/>
  <c r="I116" i="401" s="1"/>
  <c r="H117" i="400"/>
  <c r="I117" i="400" s="1"/>
  <c r="K116" i="400"/>
  <c r="L116" i="400" s="1"/>
  <c r="C117" i="400"/>
  <c r="K119" i="392"/>
  <c r="L119" i="392" s="1"/>
  <c r="J117" i="395"/>
  <c r="H118" i="395" s="1"/>
  <c r="I118" i="395" s="1"/>
  <c r="K118" i="404" l="1"/>
  <c r="L118" i="404" s="1"/>
  <c r="C119" i="404"/>
  <c r="H119" i="404"/>
  <c r="I119" i="404" s="1"/>
  <c r="J119" i="404" s="1"/>
  <c r="J120" i="392"/>
  <c r="H121" i="392" s="1"/>
  <c r="I121" i="392" s="1"/>
  <c r="J116" i="401"/>
  <c r="H117" i="401" s="1"/>
  <c r="I117" i="401" s="1"/>
  <c r="C118" i="395"/>
  <c r="J118" i="395" s="1"/>
  <c r="H119" i="395" s="1"/>
  <c r="K117" i="395"/>
  <c r="L117" i="395" s="1"/>
  <c r="H119" i="402"/>
  <c r="I119" i="402" s="1"/>
  <c r="J119" i="402" s="1"/>
  <c r="J117" i="400"/>
  <c r="K118" i="402"/>
  <c r="L118" i="402" s="1"/>
  <c r="K114" i="397"/>
  <c r="L114" i="397" s="1"/>
  <c r="I115" i="397"/>
  <c r="C115" i="397"/>
  <c r="C117" i="401" l="1"/>
  <c r="K120" i="392"/>
  <c r="L120" i="392" s="1"/>
  <c r="C121" i="392"/>
  <c r="J121" i="392" s="1"/>
  <c r="K116" i="401"/>
  <c r="L116" i="401" s="1"/>
  <c r="K119" i="404"/>
  <c r="L119" i="404" s="1"/>
  <c r="C120" i="404"/>
  <c r="H120" i="404"/>
  <c r="I120" i="404" s="1"/>
  <c r="J117" i="401"/>
  <c r="C118" i="400"/>
  <c r="K117" i="400"/>
  <c r="L117" i="400" s="1"/>
  <c r="H118" i="400"/>
  <c r="I118" i="400" s="1"/>
  <c r="H120" i="402"/>
  <c r="I120" i="402" s="1"/>
  <c r="C120" i="402"/>
  <c r="K119" i="402"/>
  <c r="J115" i="397"/>
  <c r="H116" i="397" s="1"/>
  <c r="I119" i="395"/>
  <c r="K118" i="395"/>
  <c r="L118" i="395" s="1"/>
  <c r="C119" i="395"/>
  <c r="K121" i="392" l="1"/>
  <c r="L121" i="392" s="1"/>
  <c r="C122" i="392"/>
  <c r="H122" i="392"/>
  <c r="I122" i="392" s="1"/>
  <c r="J122" i="392" s="1"/>
  <c r="H123" i="392" s="1"/>
  <c r="I123" i="392" s="1"/>
  <c r="J118" i="400"/>
  <c r="K118" i="400" s="1"/>
  <c r="L118" i="400" s="1"/>
  <c r="C118" i="401"/>
  <c r="K117" i="401"/>
  <c r="L117" i="401" s="1"/>
  <c r="H118" i="401"/>
  <c r="I118" i="401" s="1"/>
  <c r="J120" i="404"/>
  <c r="J120" i="402"/>
  <c r="K120" i="402" s="1"/>
  <c r="L120" i="402" s="1"/>
  <c r="L119" i="402"/>
  <c r="I116" i="397"/>
  <c r="C116" i="397"/>
  <c r="K115" i="397"/>
  <c r="L115" i="397" s="1"/>
  <c r="J119" i="395"/>
  <c r="H120" i="395" s="1"/>
  <c r="K122" i="392" l="1"/>
  <c r="L122" i="392" s="1"/>
  <c r="H119" i="400"/>
  <c r="I119" i="400" s="1"/>
  <c r="C123" i="392"/>
  <c r="J123" i="392" s="1"/>
  <c r="H124" i="392" s="1"/>
  <c r="I124" i="392" s="1"/>
  <c r="H121" i="402"/>
  <c r="I121" i="402" s="1"/>
  <c r="J121" i="402" s="1"/>
  <c r="C119" i="400"/>
  <c r="C121" i="402"/>
  <c r="C121" i="404"/>
  <c r="K120" i="404"/>
  <c r="L120" i="404" s="1"/>
  <c r="H121" i="404"/>
  <c r="I121" i="404" s="1"/>
  <c r="J121" i="404" s="1"/>
  <c r="J118" i="401"/>
  <c r="J116" i="397"/>
  <c r="H117" i="397" s="1"/>
  <c r="K119" i="395"/>
  <c r="L119" i="395" s="1"/>
  <c r="I120" i="395"/>
  <c r="C120" i="395"/>
  <c r="J119" i="400" l="1"/>
  <c r="K119" i="400" s="1"/>
  <c r="C124" i="392"/>
  <c r="J124" i="392" s="1"/>
  <c r="H125" i="392" s="1"/>
  <c r="I125" i="392" s="1"/>
  <c r="C119" i="401"/>
  <c r="H119" i="401"/>
  <c r="I119" i="401" s="1"/>
  <c r="K118" i="401"/>
  <c r="L118" i="401" s="1"/>
  <c r="C122" i="404"/>
  <c r="H122" i="404"/>
  <c r="I122" i="404" s="1"/>
  <c r="K121" i="404"/>
  <c r="L121" i="404" s="1"/>
  <c r="H120" i="400"/>
  <c r="I120" i="400" s="1"/>
  <c r="H122" i="402"/>
  <c r="I122" i="402" s="1"/>
  <c r="C122" i="402"/>
  <c r="K121" i="402"/>
  <c r="K123" i="392"/>
  <c r="L123" i="392" s="1"/>
  <c r="I117" i="397"/>
  <c r="C117" i="397"/>
  <c r="K116" i="397"/>
  <c r="L116" i="397" s="1"/>
  <c r="J120" i="395"/>
  <c r="H121" i="395" s="1"/>
  <c r="C120" i="400" l="1"/>
  <c r="J120" i="400" s="1"/>
  <c r="H121" i="400" s="1"/>
  <c r="I121" i="400" s="1"/>
  <c r="J119" i="401"/>
  <c r="J122" i="404"/>
  <c r="L119" i="400"/>
  <c r="J122" i="402"/>
  <c r="C123" i="402" s="1"/>
  <c r="L121" i="402"/>
  <c r="K124" i="392"/>
  <c r="L124" i="392" s="1"/>
  <c r="C125" i="392"/>
  <c r="J125" i="392" s="1"/>
  <c r="K125" i="392" s="1"/>
  <c r="J117" i="397"/>
  <c r="H118" i="397" s="1"/>
  <c r="I121" i="395"/>
  <c r="K120" i="395"/>
  <c r="L120" i="395" s="1"/>
  <c r="C121" i="395"/>
  <c r="K120" i="400" l="1"/>
  <c r="L120" i="400" s="1"/>
  <c r="C123" i="404"/>
  <c r="H123" i="404"/>
  <c r="I123" i="404" s="1"/>
  <c r="K122" i="404"/>
  <c r="C121" i="400"/>
  <c r="J121" i="400" s="1"/>
  <c r="C120" i="401"/>
  <c r="K119" i="401"/>
  <c r="L119" i="401" s="1"/>
  <c r="H120" i="401"/>
  <c r="I120" i="401" s="1"/>
  <c r="K122" i="402"/>
  <c r="L122" i="402" s="1"/>
  <c r="H123" i="402"/>
  <c r="I123" i="402" s="1"/>
  <c r="J123" i="402" s="1"/>
  <c r="K127" i="392"/>
  <c r="L125" i="392"/>
  <c r="L127" i="392" s="1"/>
  <c r="D36" i="390" s="1"/>
  <c r="I118" i="397"/>
  <c r="C118" i="397"/>
  <c r="K117" i="397"/>
  <c r="L117" i="397" s="1"/>
  <c r="J121" i="395"/>
  <c r="H122" i="395" s="1"/>
  <c r="J120" i="401" l="1"/>
  <c r="J123" i="404"/>
  <c r="K123" i="404" s="1"/>
  <c r="L123" i="404" s="1"/>
  <c r="D38" i="390"/>
  <c r="C122" i="400"/>
  <c r="H122" i="400"/>
  <c r="I122" i="400" s="1"/>
  <c r="K121" i="400"/>
  <c r="L121" i="400" s="1"/>
  <c r="H121" i="401"/>
  <c r="I121" i="401" s="1"/>
  <c r="K120" i="401"/>
  <c r="L120" i="401" s="1"/>
  <c r="C121" i="401"/>
  <c r="L122" i="404"/>
  <c r="H124" i="402"/>
  <c r="I124" i="402" s="1"/>
  <c r="C124" i="402"/>
  <c r="K123" i="402"/>
  <c r="L123" i="402" s="1"/>
  <c r="I122" i="395"/>
  <c r="C122" i="395"/>
  <c r="K121" i="395"/>
  <c r="L121" i="395" s="1"/>
  <c r="J118" i="397"/>
  <c r="H119" i="397" s="1"/>
  <c r="C124" i="404" l="1"/>
  <c r="H124" i="404"/>
  <c r="I124" i="404" s="1"/>
  <c r="J124" i="404" s="1"/>
  <c r="J121" i="401"/>
  <c r="C122" i="401" s="1"/>
  <c r="K121" i="401"/>
  <c r="L121" i="401" s="1"/>
  <c r="J122" i="400"/>
  <c r="J124" i="402"/>
  <c r="J122" i="395"/>
  <c r="H123" i="395" s="1"/>
  <c r="I123" i="395" s="1"/>
  <c r="K118" i="397"/>
  <c r="L118" i="397" s="1"/>
  <c r="I119" i="397"/>
  <c r="C119" i="397"/>
  <c r="H122" i="401" l="1"/>
  <c r="I122" i="401" s="1"/>
  <c r="C123" i="400"/>
  <c r="K122" i="400"/>
  <c r="L122" i="400" s="1"/>
  <c r="H123" i="400"/>
  <c r="I123" i="400" s="1"/>
  <c r="K124" i="404"/>
  <c r="H125" i="404"/>
  <c r="I125" i="404" s="1"/>
  <c r="C125" i="404"/>
  <c r="J122" i="401"/>
  <c r="K122" i="395"/>
  <c r="L122" i="395" s="1"/>
  <c r="C123" i="395"/>
  <c r="J123" i="395" s="1"/>
  <c r="H124" i="395" s="1"/>
  <c r="K124" i="402"/>
  <c r="L124" i="402" s="1"/>
  <c r="H125" i="402"/>
  <c r="I125" i="402" s="1"/>
  <c r="C125" i="402"/>
  <c r="J119" i="397"/>
  <c r="H120" i="397" s="1"/>
  <c r="J123" i="400" l="1"/>
  <c r="J125" i="404"/>
  <c r="K125" i="404" s="1"/>
  <c r="L125" i="404" s="1"/>
  <c r="L124" i="404"/>
  <c r="K127" i="404"/>
  <c r="H123" i="401"/>
  <c r="I123" i="401" s="1"/>
  <c r="C123" i="401"/>
  <c r="K122" i="401"/>
  <c r="L127" i="404"/>
  <c r="H36" i="390" s="1"/>
  <c r="J125" i="402"/>
  <c r="K125" i="402" s="1"/>
  <c r="I120" i="397"/>
  <c r="C120" i="397"/>
  <c r="K119" i="397"/>
  <c r="L119" i="397" s="1"/>
  <c r="K123" i="395"/>
  <c r="L123" i="395" s="1"/>
  <c r="I124" i="395"/>
  <c r="C124" i="395"/>
  <c r="H124" i="400" l="1"/>
  <c r="I124" i="400" s="1"/>
  <c r="C124" i="400"/>
  <c r="K123" i="400"/>
  <c r="L123" i="400" s="1"/>
  <c r="H38" i="390"/>
  <c r="J123" i="401"/>
  <c r="L122" i="401"/>
  <c r="L125" i="402"/>
  <c r="L127" i="402" s="1"/>
  <c r="K36" i="390" s="1"/>
  <c r="K127" i="402"/>
  <c r="J120" i="397"/>
  <c r="H121" i="397" s="1"/>
  <c r="J124" i="395"/>
  <c r="H125" i="395" s="1"/>
  <c r="J124" i="400" l="1"/>
  <c r="C125" i="400" s="1"/>
  <c r="K38" i="390"/>
  <c r="C124" i="401"/>
  <c r="K123" i="401"/>
  <c r="H124" i="401"/>
  <c r="I124" i="401" s="1"/>
  <c r="K120" i="397"/>
  <c r="L120" i="397" s="1"/>
  <c r="C121" i="397"/>
  <c r="I121" i="397"/>
  <c r="C125" i="395"/>
  <c r="K124" i="395"/>
  <c r="L124" i="395" s="1"/>
  <c r="I125" i="395"/>
  <c r="K124" i="400" l="1"/>
  <c r="L124" i="400" s="1"/>
  <c r="H125" i="400"/>
  <c r="I125" i="400" s="1"/>
  <c r="J125" i="400" s="1"/>
  <c r="K125" i="400" s="1"/>
  <c r="I38" i="390"/>
  <c r="J124" i="401"/>
  <c r="L123" i="401"/>
  <c r="J121" i="397"/>
  <c r="K121" i="397" s="1"/>
  <c r="L121" i="397" s="1"/>
  <c r="J125" i="395"/>
  <c r="K125" i="395" s="1"/>
  <c r="L125" i="400" l="1"/>
  <c r="L127" i="400" s="1"/>
  <c r="I36" i="390" s="1"/>
  <c r="K127" i="400"/>
  <c r="H125" i="401"/>
  <c r="I125" i="401" s="1"/>
  <c r="C125" i="401"/>
  <c r="K124" i="401"/>
  <c r="C122" i="397"/>
  <c r="H122" i="397"/>
  <c r="I122" i="397" s="1"/>
  <c r="J122" i="397" s="1"/>
  <c r="H123" i="397" s="1"/>
  <c r="L125" i="395"/>
  <c r="K127" i="395"/>
  <c r="L127" i="395" l="1"/>
  <c r="B36" i="390" s="1"/>
  <c r="B38" i="390"/>
  <c r="J125" i="401"/>
  <c r="K125" i="401" s="1"/>
  <c r="L125" i="401" s="1"/>
  <c r="L124" i="401"/>
  <c r="K122" i="397"/>
  <c r="L122" i="397" s="1"/>
  <c r="I123" i="397"/>
  <c r="C123" i="397"/>
  <c r="L127" i="401" l="1"/>
  <c r="K127" i="401"/>
  <c r="J123" i="397"/>
  <c r="H124" i="397" s="1"/>
  <c r="I124" i="397" s="1"/>
  <c r="J38" i="390" l="1"/>
  <c r="J36" i="390"/>
  <c r="C124" i="397"/>
  <c r="J124" i="397" s="1"/>
  <c r="H125" i="397" s="1"/>
  <c r="K123" i="397"/>
  <c r="L123" i="397" s="1"/>
  <c r="K124" i="397" l="1"/>
  <c r="L124" i="397" s="1"/>
  <c r="C125" i="397"/>
  <c r="I125" i="397"/>
  <c r="J125" i="397" l="1"/>
  <c r="K125" i="397" s="1"/>
  <c r="L125" i="397" l="1"/>
  <c r="L127" i="397" s="1"/>
  <c r="E36" i="390" s="1"/>
  <c r="K127" i="397"/>
  <c r="E38" i="390" l="1"/>
</calcChain>
</file>

<file path=xl/sharedStrings.xml><?xml version="1.0" encoding="utf-8"?>
<sst xmlns="http://schemas.openxmlformats.org/spreadsheetml/2006/main" count="1052" uniqueCount="94">
  <si>
    <t>价格</t>
    <phoneticPr fontId="16" type="noConversion"/>
  </si>
  <si>
    <t>最低佣金</t>
    <phoneticPr fontId="16" type="noConversion"/>
  </si>
  <si>
    <t>佣金率</t>
    <phoneticPr fontId="16" type="noConversion"/>
  </si>
  <si>
    <t>印花税率</t>
    <phoneticPr fontId="16" type="noConversion"/>
  </si>
  <si>
    <t>月定投额</t>
    <phoneticPr fontId="16" type="noConversion"/>
  </si>
  <si>
    <t>日期</t>
    <phoneticPr fontId="16" type="noConversion"/>
  </si>
  <si>
    <t>定投金额</t>
    <phoneticPr fontId="16" type="noConversion"/>
  </si>
  <si>
    <t>数量</t>
    <phoneticPr fontId="16" type="noConversion"/>
  </si>
  <si>
    <t>佣金</t>
    <phoneticPr fontId="16" type="noConversion"/>
  </si>
  <si>
    <t>累计数量</t>
    <phoneticPr fontId="16" type="noConversion"/>
  </si>
  <si>
    <t>累计收益率</t>
    <phoneticPr fontId="16" type="noConversion"/>
  </si>
  <si>
    <t>清仓阈值</t>
    <phoneticPr fontId="16" type="noConversion"/>
  </si>
  <si>
    <t>提取现金</t>
    <phoneticPr fontId="16" type="noConversion"/>
  </si>
  <si>
    <t>当期累计</t>
    <phoneticPr fontId="16" type="noConversion"/>
  </si>
  <si>
    <t>分红金额</t>
    <phoneticPr fontId="16" type="noConversion"/>
  </si>
  <si>
    <t>项目</t>
    <phoneticPr fontId="16" type="noConversion"/>
  </si>
  <si>
    <t>现金流</t>
    <phoneticPr fontId="16" type="noConversion"/>
  </si>
  <si>
    <t>最短清仓期(年)</t>
    <phoneticPr fontId="16" type="noConversion"/>
  </si>
  <si>
    <t>最长清仓期(年)</t>
    <phoneticPr fontId="16" type="noConversion"/>
  </si>
  <si>
    <t>清仓阈值：整体盈利80%</t>
    <phoneticPr fontId="16" type="noConversion"/>
  </si>
  <si>
    <t>清仓阈值：整体盈利60%</t>
    <phoneticPr fontId="16" type="noConversion"/>
  </si>
  <si>
    <t>清仓阈值：整体盈利40%</t>
    <phoneticPr fontId="16" type="noConversion"/>
  </si>
  <si>
    <t>清仓次数</t>
    <phoneticPr fontId="16" type="noConversion"/>
  </si>
  <si>
    <t>兴全趋势投资</t>
  </si>
  <si>
    <t>博时主题行业</t>
  </si>
  <si>
    <t>华夏收入混合</t>
  </si>
  <si>
    <t>富国天惠成长</t>
  </si>
  <si>
    <t>汇添富优势精</t>
  </si>
  <si>
    <t>东方精选</t>
  </si>
  <si>
    <t>年份</t>
  </si>
  <si>
    <t>权益登记日</t>
  </si>
  <si>
    <t>除息日</t>
  </si>
  <si>
    <t>每份分红</t>
  </si>
  <si>
    <t>分红发放日</t>
  </si>
  <si>
    <t>2016年</t>
  </si>
  <si>
    <t>2015年</t>
  </si>
  <si>
    <t>2014年</t>
  </si>
  <si>
    <t>2012年</t>
  </si>
  <si>
    <t>2011年</t>
  </si>
  <si>
    <t>2010年</t>
  </si>
  <si>
    <t>2009年</t>
  </si>
  <si>
    <t>累计价值</t>
    <phoneticPr fontId="16" type="noConversion"/>
  </si>
  <si>
    <t/>
  </si>
  <si>
    <t>每份派现金0.0800元</t>
  </si>
  <si>
    <t>每份派现金0.0240元</t>
  </si>
  <si>
    <t>日期</t>
    <phoneticPr fontId="16" type="noConversion"/>
  </si>
  <si>
    <t>定投金额</t>
    <phoneticPr fontId="16" type="noConversion"/>
  </si>
  <si>
    <t>当期累计</t>
    <phoneticPr fontId="16" type="noConversion"/>
  </si>
  <si>
    <t>价格</t>
    <phoneticPr fontId="16" type="noConversion"/>
  </si>
  <si>
    <t>分红金额</t>
    <phoneticPr fontId="16" type="noConversion"/>
  </si>
  <si>
    <t>数量</t>
    <phoneticPr fontId="16" type="noConversion"/>
  </si>
  <si>
    <t>佣金</t>
    <phoneticPr fontId="16" type="noConversion"/>
  </si>
  <si>
    <t>累计价值</t>
    <phoneticPr fontId="16" type="noConversion"/>
  </si>
  <si>
    <t>累计收益率</t>
    <phoneticPr fontId="16" type="noConversion"/>
  </si>
  <si>
    <t>提取现金</t>
    <phoneticPr fontId="16" type="noConversion"/>
  </si>
  <si>
    <t>现金流</t>
    <phoneticPr fontId="16" type="noConversion"/>
  </si>
  <si>
    <t>2017年</t>
  </si>
  <si>
    <t>每份派现金0.0500元</t>
  </si>
  <si>
    <t>每份派现金0.0200元</t>
  </si>
  <si>
    <t>每份派现金0.0910元</t>
  </si>
  <si>
    <t>每份派现金0.0590元</t>
  </si>
  <si>
    <t>每份派现金0.0410元</t>
  </si>
  <si>
    <t>每份派现金0.0350元</t>
  </si>
  <si>
    <t>每份派现金0.0210元</t>
  </si>
  <si>
    <t>每份派现金0.0230元</t>
  </si>
  <si>
    <t>000852</t>
    <phoneticPr fontId="16" type="noConversion"/>
  </si>
  <si>
    <t>净值</t>
    <phoneticPr fontId="16" type="noConversion"/>
  </si>
  <si>
    <t>波动率</t>
    <phoneticPr fontId="16" type="noConversion"/>
  </si>
  <si>
    <t>清仓阈值：整体盈利100%</t>
    <phoneticPr fontId="16" type="noConversion"/>
  </si>
  <si>
    <t>000903</t>
    <phoneticPr fontId="16" type="noConversion"/>
  </si>
  <si>
    <t>000904</t>
    <phoneticPr fontId="16" type="noConversion"/>
  </si>
  <si>
    <t>000905</t>
    <phoneticPr fontId="16" type="noConversion"/>
  </si>
  <si>
    <t>红利ETF</t>
    <phoneticPr fontId="16" type="noConversion"/>
  </si>
  <si>
    <t>中证100</t>
    <phoneticPr fontId="16" type="noConversion"/>
  </si>
  <si>
    <t>中证200</t>
    <phoneticPr fontId="16" type="noConversion"/>
  </si>
  <si>
    <t>中证500</t>
    <phoneticPr fontId="16" type="noConversion"/>
  </si>
  <si>
    <t>中证1000</t>
    <phoneticPr fontId="16" type="noConversion"/>
  </si>
  <si>
    <t>兴全趋势</t>
    <phoneticPr fontId="16" type="noConversion"/>
  </si>
  <si>
    <t>博时主题</t>
    <phoneticPr fontId="16" type="noConversion"/>
  </si>
  <si>
    <t>华夏收入</t>
    <phoneticPr fontId="16" type="noConversion"/>
  </si>
  <si>
    <t>富国天惠</t>
    <phoneticPr fontId="16" type="noConversion"/>
  </si>
  <si>
    <t>汇添富优势</t>
    <phoneticPr fontId="16" type="noConversion"/>
  </si>
  <si>
    <t>东方精选</t>
    <phoneticPr fontId="16" type="noConversion"/>
  </si>
  <si>
    <r>
      <t>中证1</t>
    </r>
    <r>
      <rPr>
        <sz val="11"/>
        <color indexed="8"/>
        <rFont val="宋体"/>
        <family val="3"/>
        <charset val="134"/>
      </rPr>
      <t>00</t>
    </r>
    <phoneticPr fontId="16" type="noConversion"/>
  </si>
  <si>
    <r>
      <t>中证2</t>
    </r>
    <r>
      <rPr>
        <sz val="11"/>
        <color indexed="8"/>
        <rFont val="宋体"/>
        <family val="3"/>
        <charset val="134"/>
      </rPr>
      <t>00</t>
    </r>
    <phoneticPr fontId="16" type="noConversion"/>
  </si>
  <si>
    <r>
      <t>中证5</t>
    </r>
    <r>
      <rPr>
        <sz val="11"/>
        <color indexed="8"/>
        <rFont val="宋体"/>
        <family val="3"/>
        <charset val="134"/>
      </rPr>
      <t>00</t>
    </r>
    <phoneticPr fontId="16" type="noConversion"/>
  </si>
  <si>
    <r>
      <t>中证1</t>
    </r>
    <r>
      <rPr>
        <sz val="11"/>
        <color indexed="8"/>
        <rFont val="宋体"/>
        <family val="3"/>
        <charset val="134"/>
      </rPr>
      <t>000</t>
    </r>
    <phoneticPr fontId="16" type="noConversion"/>
  </si>
  <si>
    <t>定投净值</t>
    <phoneticPr fontId="16" type="noConversion"/>
  </si>
  <si>
    <t>不清仓年化收益率</t>
    <phoneticPr fontId="16" type="noConversion"/>
  </si>
  <si>
    <t>整体收益率100%清仓</t>
    <phoneticPr fontId="16" type="noConversion"/>
  </si>
  <si>
    <t>整体收益率80%清仓</t>
    <phoneticPr fontId="16" type="noConversion"/>
  </si>
  <si>
    <t>整体收益率60%清仓</t>
    <phoneticPr fontId="16" type="noConversion"/>
  </si>
  <si>
    <t>整体收益率40%清仓</t>
    <phoneticPr fontId="16" type="noConversion"/>
  </si>
  <si>
    <t>年化收益率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</si>
</sst>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[$-F400]h:mm:ss\ AM/PM"/>
    <numFmt numFmtId="177" formatCode="0.00_ "/>
    <numFmt numFmtId="178" formatCode="yyyy&quot;年&quot;m&quot;月&quot;;@"/>
    <numFmt numFmtId="179" formatCode="0.00_);[Red]\(0.00\)"/>
    <numFmt numFmtId="180" formatCode="0.000_ "/>
    <numFmt numFmtId="181" formatCode="0.000_);[Red]\(0.000\)"/>
  </numFmts>
  <fonts count="58" x14ac:knownFonts="1">
    <font>
      <sz val="11"/>
      <color indexed="8"/>
      <name val="宋体"/>
      <charset val="134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Tahoma"/>
      <family val="2"/>
      <charset val="134"/>
    </font>
    <font>
      <sz val="11"/>
      <color theme="1"/>
      <name val="Tahoma"/>
      <family val="2"/>
      <charset val="134"/>
    </font>
    <font>
      <sz val="11"/>
      <color theme="1"/>
      <name val="Tahoma"/>
      <family val="2"/>
      <charset val="134"/>
    </font>
    <font>
      <sz val="11"/>
      <color theme="1"/>
      <name val="Tahoma"/>
      <family val="2"/>
      <charset val="134"/>
    </font>
    <font>
      <sz val="11"/>
      <color theme="1"/>
      <name val="Tahoma"/>
      <family val="2"/>
      <charset val="134"/>
    </font>
    <font>
      <sz val="11"/>
      <color theme="1"/>
      <name val="Tahoma"/>
      <family val="2"/>
      <charset val="134"/>
    </font>
    <font>
      <sz val="11"/>
      <color theme="1"/>
      <name val="Tahoma"/>
      <family val="2"/>
      <charset val="134"/>
    </font>
    <font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Tahoma"/>
      <family val="2"/>
      <charset val="134"/>
    </font>
    <font>
      <b/>
      <sz val="13"/>
      <color theme="3"/>
      <name val="Tahoma"/>
      <family val="2"/>
      <charset val="134"/>
    </font>
    <font>
      <b/>
      <sz val="11"/>
      <color theme="3"/>
      <name val="Tahoma"/>
      <family val="2"/>
      <charset val="134"/>
    </font>
    <font>
      <sz val="11"/>
      <color rgb="FF006100"/>
      <name val="Tahoma"/>
      <family val="2"/>
      <charset val="134"/>
    </font>
    <font>
      <sz val="11"/>
      <color rgb="FF9C0006"/>
      <name val="Tahoma"/>
      <family val="2"/>
      <charset val="134"/>
    </font>
    <font>
      <sz val="11"/>
      <color rgb="FF9C6500"/>
      <name val="Tahoma"/>
      <family val="2"/>
      <charset val="134"/>
    </font>
    <font>
      <sz val="11"/>
      <color rgb="FF3F3F76"/>
      <name val="Tahoma"/>
      <family val="2"/>
      <charset val="134"/>
    </font>
    <font>
      <b/>
      <sz val="11"/>
      <color rgb="FF3F3F3F"/>
      <name val="Tahoma"/>
      <family val="2"/>
      <charset val="134"/>
    </font>
    <font>
      <b/>
      <sz val="11"/>
      <color rgb="FFFA7D00"/>
      <name val="Tahoma"/>
      <family val="2"/>
      <charset val="134"/>
    </font>
    <font>
      <sz val="11"/>
      <color rgb="FFFA7D00"/>
      <name val="Tahoma"/>
      <family val="2"/>
      <charset val="134"/>
    </font>
    <font>
      <b/>
      <sz val="11"/>
      <color theme="0"/>
      <name val="Tahoma"/>
      <family val="2"/>
      <charset val="134"/>
    </font>
    <font>
      <sz val="11"/>
      <color rgb="FFFF0000"/>
      <name val="Tahoma"/>
      <family val="2"/>
      <charset val="134"/>
    </font>
    <font>
      <i/>
      <sz val="11"/>
      <color rgb="FF7F7F7F"/>
      <name val="Tahoma"/>
      <family val="2"/>
      <charset val="134"/>
    </font>
    <font>
      <b/>
      <sz val="11"/>
      <color theme="1"/>
      <name val="Tahoma"/>
      <family val="2"/>
      <charset val="134"/>
    </font>
    <font>
      <sz val="11"/>
      <color theme="0"/>
      <name val="Tahoma"/>
      <family val="2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rgb="FF9C0006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color indexed="8"/>
      <name val="宋体"/>
      <family val="3"/>
      <charset val="134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18"/>
      <color theme="3"/>
      <name val="宋体"/>
      <family val="2"/>
      <charset val="134"/>
      <scheme val="major"/>
    </font>
    <font>
      <sz val="10"/>
      <color indexed="8"/>
      <name val="宋体"/>
      <family val="3"/>
      <charset val="13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184">
    <xf numFmtId="176" fontId="0" fillId="0" borderId="0">
      <alignment vertical="center"/>
    </xf>
    <xf numFmtId="176" fontId="13" fillId="0" borderId="0">
      <alignment vertical="center"/>
    </xf>
    <xf numFmtId="176" fontId="13" fillId="0" borderId="0">
      <alignment vertical="center"/>
    </xf>
    <xf numFmtId="176" fontId="15" fillId="0" borderId="0">
      <alignment vertical="center"/>
    </xf>
    <xf numFmtId="176" fontId="13" fillId="0" borderId="0">
      <alignment vertical="center"/>
    </xf>
    <xf numFmtId="176" fontId="14" fillId="0" borderId="0">
      <alignment vertical="center"/>
    </xf>
    <xf numFmtId="176" fontId="18" fillId="0" borderId="0" applyNumberFormat="0" applyFill="0" applyBorder="0" applyAlignment="0" applyProtection="0">
      <alignment vertical="center"/>
    </xf>
    <xf numFmtId="176" fontId="19" fillId="0" borderId="1" applyNumberFormat="0" applyFill="0" applyAlignment="0" applyProtection="0">
      <alignment vertical="center"/>
    </xf>
    <xf numFmtId="176" fontId="20" fillId="0" borderId="2" applyNumberFormat="0" applyFill="0" applyAlignment="0" applyProtection="0">
      <alignment vertical="center"/>
    </xf>
    <xf numFmtId="176" fontId="21" fillId="0" borderId="3" applyNumberFormat="0" applyFill="0" applyAlignment="0" applyProtection="0">
      <alignment vertical="center"/>
    </xf>
    <xf numFmtId="176" fontId="21" fillId="0" borderId="0" applyNumberFormat="0" applyFill="0" applyBorder="0" applyAlignment="0" applyProtection="0">
      <alignment vertical="center"/>
    </xf>
    <xf numFmtId="176" fontId="22" fillId="2" borderId="0" applyNumberFormat="0" applyBorder="0" applyAlignment="0" applyProtection="0">
      <alignment vertical="center"/>
    </xf>
    <xf numFmtId="176" fontId="23" fillId="3" borderId="0" applyNumberFormat="0" applyBorder="0" applyAlignment="0" applyProtection="0">
      <alignment vertical="center"/>
    </xf>
    <xf numFmtId="176" fontId="24" fillId="4" borderId="0" applyNumberFormat="0" applyBorder="0" applyAlignment="0" applyProtection="0">
      <alignment vertical="center"/>
    </xf>
    <xf numFmtId="176" fontId="25" fillId="5" borderId="4" applyNumberFormat="0" applyAlignment="0" applyProtection="0">
      <alignment vertical="center"/>
    </xf>
    <xf numFmtId="176" fontId="26" fillId="6" borderId="5" applyNumberFormat="0" applyAlignment="0" applyProtection="0">
      <alignment vertical="center"/>
    </xf>
    <xf numFmtId="176" fontId="27" fillId="6" borderId="4" applyNumberFormat="0" applyAlignment="0" applyProtection="0">
      <alignment vertical="center"/>
    </xf>
    <xf numFmtId="176" fontId="28" fillId="0" borderId="6" applyNumberFormat="0" applyFill="0" applyAlignment="0" applyProtection="0">
      <alignment vertical="center"/>
    </xf>
    <xf numFmtId="176" fontId="29" fillId="7" borderId="7" applyNumberFormat="0" applyAlignment="0" applyProtection="0">
      <alignment vertical="center"/>
    </xf>
    <xf numFmtId="176" fontId="30" fillId="0" borderId="0" applyNumberFormat="0" applyFill="0" applyBorder="0" applyAlignment="0" applyProtection="0">
      <alignment vertical="center"/>
    </xf>
    <xf numFmtId="176" fontId="31" fillId="0" borderId="0" applyNumberFormat="0" applyFill="0" applyBorder="0" applyAlignment="0" applyProtection="0">
      <alignment vertical="center"/>
    </xf>
    <xf numFmtId="176" fontId="32" fillId="0" borderId="9" applyNumberFormat="0" applyFill="0" applyAlignment="0" applyProtection="0">
      <alignment vertical="center"/>
    </xf>
    <xf numFmtId="176" fontId="33" fillId="9" borderId="0" applyNumberFormat="0" applyBorder="0" applyAlignment="0" applyProtection="0">
      <alignment vertical="center"/>
    </xf>
    <xf numFmtId="176" fontId="12" fillId="10" borderId="0" applyNumberFormat="0" applyBorder="0" applyAlignment="0" applyProtection="0">
      <alignment vertical="center"/>
    </xf>
    <xf numFmtId="176" fontId="12" fillId="11" borderId="0" applyNumberFormat="0" applyBorder="0" applyAlignment="0" applyProtection="0">
      <alignment vertical="center"/>
    </xf>
    <xf numFmtId="176" fontId="33" fillId="12" borderId="0" applyNumberFormat="0" applyBorder="0" applyAlignment="0" applyProtection="0">
      <alignment vertical="center"/>
    </xf>
    <xf numFmtId="176" fontId="33" fillId="13" borderId="0" applyNumberFormat="0" applyBorder="0" applyAlignment="0" applyProtection="0">
      <alignment vertical="center"/>
    </xf>
    <xf numFmtId="176" fontId="12" fillId="14" borderId="0" applyNumberFormat="0" applyBorder="0" applyAlignment="0" applyProtection="0">
      <alignment vertical="center"/>
    </xf>
    <xf numFmtId="176" fontId="12" fillId="15" borderId="0" applyNumberFormat="0" applyBorder="0" applyAlignment="0" applyProtection="0">
      <alignment vertical="center"/>
    </xf>
    <xf numFmtId="176" fontId="33" fillId="16" borderId="0" applyNumberFormat="0" applyBorder="0" applyAlignment="0" applyProtection="0">
      <alignment vertical="center"/>
    </xf>
    <xf numFmtId="176" fontId="33" fillId="17" borderId="0" applyNumberFormat="0" applyBorder="0" applyAlignment="0" applyProtection="0">
      <alignment vertical="center"/>
    </xf>
    <xf numFmtId="176" fontId="12" fillId="18" borderId="0" applyNumberFormat="0" applyBorder="0" applyAlignment="0" applyProtection="0">
      <alignment vertical="center"/>
    </xf>
    <xf numFmtId="176" fontId="12" fillId="19" borderId="0" applyNumberFormat="0" applyBorder="0" applyAlignment="0" applyProtection="0">
      <alignment vertical="center"/>
    </xf>
    <xf numFmtId="176" fontId="33" fillId="20" borderId="0" applyNumberFormat="0" applyBorder="0" applyAlignment="0" applyProtection="0">
      <alignment vertical="center"/>
    </xf>
    <xf numFmtId="176" fontId="33" fillId="21" borderId="0" applyNumberFormat="0" applyBorder="0" applyAlignment="0" applyProtection="0">
      <alignment vertical="center"/>
    </xf>
    <xf numFmtId="176" fontId="12" fillId="22" borderId="0" applyNumberFormat="0" applyBorder="0" applyAlignment="0" applyProtection="0">
      <alignment vertical="center"/>
    </xf>
    <xf numFmtId="176" fontId="12" fillId="23" borderId="0" applyNumberFormat="0" applyBorder="0" applyAlignment="0" applyProtection="0">
      <alignment vertical="center"/>
    </xf>
    <xf numFmtId="176" fontId="33" fillId="24" borderId="0" applyNumberFormat="0" applyBorder="0" applyAlignment="0" applyProtection="0">
      <alignment vertical="center"/>
    </xf>
    <xf numFmtId="176" fontId="33" fillId="25" borderId="0" applyNumberFormat="0" applyBorder="0" applyAlignment="0" applyProtection="0">
      <alignment vertical="center"/>
    </xf>
    <xf numFmtId="176" fontId="12" fillId="26" borderId="0" applyNumberFormat="0" applyBorder="0" applyAlignment="0" applyProtection="0">
      <alignment vertical="center"/>
    </xf>
    <xf numFmtId="176" fontId="12" fillId="27" borderId="0" applyNumberFormat="0" applyBorder="0" applyAlignment="0" applyProtection="0">
      <alignment vertical="center"/>
    </xf>
    <xf numFmtId="176" fontId="33" fillId="28" borderId="0" applyNumberFormat="0" applyBorder="0" applyAlignment="0" applyProtection="0">
      <alignment vertical="center"/>
    </xf>
    <xf numFmtId="176" fontId="33" fillId="29" borderId="0" applyNumberFormat="0" applyBorder="0" applyAlignment="0" applyProtection="0">
      <alignment vertical="center"/>
    </xf>
    <xf numFmtId="176" fontId="12" fillId="30" borderId="0" applyNumberFormat="0" applyBorder="0" applyAlignment="0" applyProtection="0">
      <alignment vertical="center"/>
    </xf>
    <xf numFmtId="176" fontId="12" fillId="31" borderId="0" applyNumberFormat="0" applyBorder="0" applyAlignment="0" applyProtection="0">
      <alignment vertical="center"/>
    </xf>
    <xf numFmtId="176" fontId="33" fillId="32" borderId="0" applyNumberFormat="0" applyBorder="0" applyAlignment="0" applyProtection="0">
      <alignment vertical="center"/>
    </xf>
    <xf numFmtId="176" fontId="34" fillId="0" borderId="0">
      <alignment vertical="center"/>
    </xf>
    <xf numFmtId="176" fontId="36" fillId="3" borderId="0" applyNumberFormat="0" applyBorder="0" applyAlignment="0" applyProtection="0">
      <alignment vertical="center"/>
    </xf>
    <xf numFmtId="176" fontId="35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5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7" fillId="2" borderId="0" applyNumberFormat="0" applyBorder="0" applyAlignment="0" applyProtection="0">
      <alignment vertical="center"/>
    </xf>
    <xf numFmtId="176" fontId="12" fillId="8" borderId="8" applyNumberFormat="0" applyFont="0" applyAlignment="0" applyProtection="0">
      <alignment vertical="center"/>
    </xf>
    <xf numFmtId="176" fontId="12" fillId="0" borderId="0">
      <alignment vertical="center"/>
    </xf>
    <xf numFmtId="176" fontId="12" fillId="8" borderId="8" applyNumberFormat="0" applyFont="0" applyAlignment="0" applyProtection="0">
      <alignment vertical="center"/>
    </xf>
    <xf numFmtId="176" fontId="12" fillId="8" borderId="8" applyNumberFormat="0" applyFont="0" applyAlignment="0" applyProtection="0">
      <alignment vertical="center"/>
    </xf>
    <xf numFmtId="176" fontId="12" fillId="10" borderId="0" applyNumberFormat="0" applyBorder="0" applyAlignment="0" applyProtection="0">
      <alignment vertical="center"/>
    </xf>
    <xf numFmtId="176" fontId="12" fillId="11" borderId="0" applyNumberFormat="0" applyBorder="0" applyAlignment="0" applyProtection="0">
      <alignment vertical="center"/>
    </xf>
    <xf numFmtId="176" fontId="12" fillId="14" borderId="0" applyNumberFormat="0" applyBorder="0" applyAlignment="0" applyProtection="0">
      <alignment vertical="center"/>
    </xf>
    <xf numFmtId="176" fontId="12" fillId="15" borderId="0" applyNumberFormat="0" applyBorder="0" applyAlignment="0" applyProtection="0">
      <alignment vertical="center"/>
    </xf>
    <xf numFmtId="176" fontId="12" fillId="18" borderId="0" applyNumberFormat="0" applyBorder="0" applyAlignment="0" applyProtection="0">
      <alignment vertical="center"/>
    </xf>
    <xf numFmtId="176" fontId="12" fillId="19" borderId="0" applyNumberFormat="0" applyBorder="0" applyAlignment="0" applyProtection="0">
      <alignment vertical="center"/>
    </xf>
    <xf numFmtId="176" fontId="12" fillId="22" borderId="0" applyNumberFormat="0" applyBorder="0" applyAlignment="0" applyProtection="0">
      <alignment vertical="center"/>
    </xf>
    <xf numFmtId="176" fontId="12" fillId="23" borderId="0" applyNumberFormat="0" applyBorder="0" applyAlignment="0" applyProtection="0">
      <alignment vertical="center"/>
    </xf>
    <xf numFmtId="176" fontId="12" fillId="26" borderId="0" applyNumberFormat="0" applyBorder="0" applyAlignment="0" applyProtection="0">
      <alignment vertical="center"/>
    </xf>
    <xf numFmtId="176" fontId="12" fillId="27" borderId="0" applyNumberFormat="0" applyBorder="0" applyAlignment="0" applyProtection="0">
      <alignment vertical="center"/>
    </xf>
    <xf numFmtId="176" fontId="12" fillId="30" borderId="0" applyNumberFormat="0" applyBorder="0" applyAlignment="0" applyProtection="0">
      <alignment vertical="center"/>
    </xf>
    <xf numFmtId="176" fontId="12" fillId="31" borderId="0" applyNumberFormat="0" applyBorder="0" applyAlignment="0" applyProtection="0">
      <alignment vertical="center"/>
    </xf>
    <xf numFmtId="176" fontId="12" fillId="8" borderId="8" applyNumberFormat="0" applyFont="0" applyAlignment="0" applyProtection="0">
      <alignment vertical="center"/>
    </xf>
    <xf numFmtId="176" fontId="12" fillId="10" borderId="0" applyNumberFormat="0" applyBorder="0" applyAlignment="0" applyProtection="0">
      <alignment vertical="center"/>
    </xf>
    <xf numFmtId="176" fontId="12" fillId="11" borderId="0" applyNumberFormat="0" applyBorder="0" applyAlignment="0" applyProtection="0">
      <alignment vertical="center"/>
    </xf>
    <xf numFmtId="176" fontId="12" fillId="14" borderId="0" applyNumberFormat="0" applyBorder="0" applyAlignment="0" applyProtection="0">
      <alignment vertical="center"/>
    </xf>
    <xf numFmtId="176" fontId="12" fillId="15" borderId="0" applyNumberFormat="0" applyBorder="0" applyAlignment="0" applyProtection="0">
      <alignment vertical="center"/>
    </xf>
    <xf numFmtId="176" fontId="12" fillId="18" borderId="0" applyNumberFormat="0" applyBorder="0" applyAlignment="0" applyProtection="0">
      <alignment vertical="center"/>
    </xf>
    <xf numFmtId="176" fontId="12" fillId="19" borderId="0" applyNumberFormat="0" applyBorder="0" applyAlignment="0" applyProtection="0">
      <alignment vertical="center"/>
    </xf>
    <xf numFmtId="176" fontId="12" fillId="22" borderId="0" applyNumberFormat="0" applyBorder="0" applyAlignment="0" applyProtection="0">
      <alignment vertical="center"/>
    </xf>
    <xf numFmtId="176" fontId="12" fillId="23" borderId="0" applyNumberFormat="0" applyBorder="0" applyAlignment="0" applyProtection="0">
      <alignment vertical="center"/>
    </xf>
    <xf numFmtId="176" fontId="12" fillId="26" borderId="0" applyNumberFormat="0" applyBorder="0" applyAlignment="0" applyProtection="0">
      <alignment vertical="center"/>
    </xf>
    <xf numFmtId="176" fontId="12" fillId="27" borderId="0" applyNumberFormat="0" applyBorder="0" applyAlignment="0" applyProtection="0">
      <alignment vertical="center"/>
    </xf>
    <xf numFmtId="176" fontId="12" fillId="30" borderId="0" applyNumberFormat="0" applyBorder="0" applyAlignment="0" applyProtection="0">
      <alignment vertical="center"/>
    </xf>
    <xf numFmtId="176" fontId="12" fillId="31" borderId="0" applyNumberFormat="0" applyBorder="0" applyAlignment="0" applyProtection="0">
      <alignment vertical="center"/>
    </xf>
    <xf numFmtId="176" fontId="12" fillId="8" borderId="8" applyNumberFormat="0" applyFont="0" applyAlignment="0" applyProtection="0">
      <alignment vertical="center"/>
    </xf>
    <xf numFmtId="176" fontId="12" fillId="10" borderId="0" applyNumberFormat="0" applyBorder="0" applyAlignment="0" applyProtection="0">
      <alignment vertical="center"/>
    </xf>
    <xf numFmtId="176" fontId="12" fillId="11" borderId="0" applyNumberFormat="0" applyBorder="0" applyAlignment="0" applyProtection="0">
      <alignment vertical="center"/>
    </xf>
    <xf numFmtId="176" fontId="12" fillId="14" borderId="0" applyNumberFormat="0" applyBorder="0" applyAlignment="0" applyProtection="0">
      <alignment vertical="center"/>
    </xf>
    <xf numFmtId="176" fontId="12" fillId="15" borderId="0" applyNumberFormat="0" applyBorder="0" applyAlignment="0" applyProtection="0">
      <alignment vertical="center"/>
    </xf>
    <xf numFmtId="176" fontId="12" fillId="18" borderId="0" applyNumberFormat="0" applyBorder="0" applyAlignment="0" applyProtection="0">
      <alignment vertical="center"/>
    </xf>
    <xf numFmtId="176" fontId="12" fillId="19" borderId="0" applyNumberFormat="0" applyBorder="0" applyAlignment="0" applyProtection="0">
      <alignment vertical="center"/>
    </xf>
    <xf numFmtId="176" fontId="12" fillId="22" borderId="0" applyNumberFormat="0" applyBorder="0" applyAlignment="0" applyProtection="0">
      <alignment vertical="center"/>
    </xf>
    <xf numFmtId="176" fontId="12" fillId="23" borderId="0" applyNumberFormat="0" applyBorder="0" applyAlignment="0" applyProtection="0">
      <alignment vertical="center"/>
    </xf>
    <xf numFmtId="176" fontId="12" fillId="26" borderId="0" applyNumberFormat="0" applyBorder="0" applyAlignment="0" applyProtection="0">
      <alignment vertical="center"/>
    </xf>
    <xf numFmtId="176" fontId="12" fillId="27" borderId="0" applyNumberFormat="0" applyBorder="0" applyAlignment="0" applyProtection="0">
      <alignment vertical="center"/>
    </xf>
    <xf numFmtId="176" fontId="12" fillId="30" borderId="0" applyNumberFormat="0" applyBorder="0" applyAlignment="0" applyProtection="0">
      <alignment vertical="center"/>
    </xf>
    <xf numFmtId="176" fontId="12" fillId="31" borderId="0" applyNumberFormat="0" applyBorder="0" applyAlignment="0" applyProtection="0">
      <alignment vertical="center"/>
    </xf>
    <xf numFmtId="176" fontId="12" fillId="8" borderId="8" applyNumberFormat="0" applyFont="0" applyAlignment="0" applyProtection="0">
      <alignment vertical="center"/>
    </xf>
    <xf numFmtId="176" fontId="12" fillId="10" borderId="0" applyNumberFormat="0" applyBorder="0" applyAlignment="0" applyProtection="0">
      <alignment vertical="center"/>
    </xf>
    <xf numFmtId="176" fontId="12" fillId="11" borderId="0" applyNumberFormat="0" applyBorder="0" applyAlignment="0" applyProtection="0">
      <alignment vertical="center"/>
    </xf>
    <xf numFmtId="176" fontId="12" fillId="14" borderId="0" applyNumberFormat="0" applyBorder="0" applyAlignment="0" applyProtection="0">
      <alignment vertical="center"/>
    </xf>
    <xf numFmtId="176" fontId="12" fillId="15" borderId="0" applyNumberFormat="0" applyBorder="0" applyAlignment="0" applyProtection="0">
      <alignment vertical="center"/>
    </xf>
    <xf numFmtId="176" fontId="12" fillId="18" borderId="0" applyNumberFormat="0" applyBorder="0" applyAlignment="0" applyProtection="0">
      <alignment vertical="center"/>
    </xf>
    <xf numFmtId="176" fontId="12" fillId="19" borderId="0" applyNumberFormat="0" applyBorder="0" applyAlignment="0" applyProtection="0">
      <alignment vertical="center"/>
    </xf>
    <xf numFmtId="176" fontId="12" fillId="22" borderId="0" applyNumberFormat="0" applyBorder="0" applyAlignment="0" applyProtection="0">
      <alignment vertical="center"/>
    </xf>
    <xf numFmtId="176" fontId="12" fillId="23" borderId="0" applyNumberFormat="0" applyBorder="0" applyAlignment="0" applyProtection="0">
      <alignment vertical="center"/>
    </xf>
    <xf numFmtId="176" fontId="12" fillId="26" borderId="0" applyNumberFormat="0" applyBorder="0" applyAlignment="0" applyProtection="0">
      <alignment vertical="center"/>
    </xf>
    <xf numFmtId="176" fontId="12" fillId="27" borderId="0" applyNumberFormat="0" applyBorder="0" applyAlignment="0" applyProtection="0">
      <alignment vertical="center"/>
    </xf>
    <xf numFmtId="176" fontId="12" fillId="30" borderId="0" applyNumberFormat="0" applyBorder="0" applyAlignment="0" applyProtection="0">
      <alignment vertical="center"/>
    </xf>
    <xf numFmtId="176" fontId="12" fillId="31" borderId="0" applyNumberFormat="0" applyBorder="0" applyAlignment="0" applyProtection="0">
      <alignment vertical="center"/>
    </xf>
    <xf numFmtId="176" fontId="35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5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5" fillId="0" borderId="0">
      <alignment vertical="center"/>
    </xf>
    <xf numFmtId="176" fontId="11" fillId="10" borderId="0" applyNumberFormat="0" applyBorder="0" applyAlignment="0" applyProtection="0">
      <alignment vertical="center"/>
    </xf>
    <xf numFmtId="176" fontId="11" fillId="11" borderId="0" applyNumberFormat="0" applyBorder="0" applyAlignment="0" applyProtection="0">
      <alignment vertical="center"/>
    </xf>
    <xf numFmtId="176" fontId="34" fillId="0" borderId="0">
      <alignment vertical="center"/>
    </xf>
    <xf numFmtId="176" fontId="11" fillId="14" borderId="0" applyNumberFormat="0" applyBorder="0" applyAlignment="0" applyProtection="0">
      <alignment vertical="center"/>
    </xf>
    <xf numFmtId="176" fontId="11" fillId="15" borderId="0" applyNumberFormat="0" applyBorder="0" applyAlignment="0" applyProtection="0">
      <alignment vertical="center"/>
    </xf>
    <xf numFmtId="176" fontId="11" fillId="11" borderId="0" applyNumberFormat="0" applyBorder="0" applyAlignment="0" applyProtection="0">
      <alignment vertical="center"/>
    </xf>
    <xf numFmtId="176" fontId="11" fillId="18" borderId="0" applyNumberFormat="0" applyBorder="0" applyAlignment="0" applyProtection="0">
      <alignment vertical="center"/>
    </xf>
    <xf numFmtId="176" fontId="11" fillId="19" borderId="0" applyNumberFormat="0" applyBorder="0" applyAlignment="0" applyProtection="0">
      <alignment vertical="center"/>
    </xf>
    <xf numFmtId="176" fontId="11" fillId="10" borderId="0" applyNumberFormat="0" applyBorder="0" applyAlignment="0" applyProtection="0">
      <alignment vertical="center"/>
    </xf>
    <xf numFmtId="176" fontId="34" fillId="0" borderId="0">
      <alignment vertical="center"/>
    </xf>
    <xf numFmtId="176" fontId="11" fillId="22" borderId="0" applyNumberFormat="0" applyBorder="0" applyAlignment="0" applyProtection="0">
      <alignment vertical="center"/>
    </xf>
    <xf numFmtId="176" fontId="11" fillId="23" borderId="0" applyNumberFormat="0" applyBorder="0" applyAlignment="0" applyProtection="0">
      <alignment vertical="center"/>
    </xf>
    <xf numFmtId="176" fontId="34" fillId="0" borderId="0">
      <alignment vertical="center"/>
    </xf>
    <xf numFmtId="176" fontId="11" fillId="26" borderId="0" applyNumberFormat="0" applyBorder="0" applyAlignment="0" applyProtection="0">
      <alignment vertical="center"/>
    </xf>
    <xf numFmtId="176" fontId="11" fillId="27" borderId="0" applyNumberFormat="0" applyBorder="0" applyAlignment="0" applyProtection="0">
      <alignment vertical="center"/>
    </xf>
    <xf numFmtId="176" fontId="35" fillId="0" borderId="0">
      <alignment vertical="center"/>
    </xf>
    <xf numFmtId="176" fontId="11" fillId="30" borderId="0" applyNumberFormat="0" applyBorder="0" applyAlignment="0" applyProtection="0">
      <alignment vertical="center"/>
    </xf>
    <xf numFmtId="176" fontId="11" fillId="31" borderId="0" applyNumberFormat="0" applyBorder="0" applyAlignment="0" applyProtection="0">
      <alignment vertical="center"/>
    </xf>
    <xf numFmtId="176" fontId="11" fillId="8" borderId="8" applyNumberFormat="0" applyFont="0" applyAlignment="0" applyProtection="0">
      <alignment vertical="center"/>
    </xf>
    <xf numFmtId="176" fontId="11" fillId="0" borderId="0">
      <alignment vertical="center"/>
    </xf>
    <xf numFmtId="176" fontId="11" fillId="8" borderId="8" applyNumberFormat="0" applyFont="0" applyAlignment="0" applyProtection="0">
      <alignment vertical="center"/>
    </xf>
    <xf numFmtId="176" fontId="11" fillId="8" borderId="8" applyNumberFormat="0" applyFont="0" applyAlignment="0" applyProtection="0">
      <alignment vertical="center"/>
    </xf>
    <xf numFmtId="176" fontId="11" fillId="10" borderId="0" applyNumberFormat="0" applyBorder="0" applyAlignment="0" applyProtection="0">
      <alignment vertical="center"/>
    </xf>
    <xf numFmtId="176" fontId="11" fillId="11" borderId="0" applyNumberFormat="0" applyBorder="0" applyAlignment="0" applyProtection="0">
      <alignment vertical="center"/>
    </xf>
    <xf numFmtId="176" fontId="11" fillId="14" borderId="0" applyNumberFormat="0" applyBorder="0" applyAlignment="0" applyProtection="0">
      <alignment vertical="center"/>
    </xf>
    <xf numFmtId="176" fontId="11" fillId="15" borderId="0" applyNumberFormat="0" applyBorder="0" applyAlignment="0" applyProtection="0">
      <alignment vertical="center"/>
    </xf>
    <xf numFmtId="176" fontId="11" fillId="18" borderId="0" applyNumberFormat="0" applyBorder="0" applyAlignment="0" applyProtection="0">
      <alignment vertical="center"/>
    </xf>
    <xf numFmtId="176" fontId="11" fillId="19" borderId="0" applyNumberFormat="0" applyBorder="0" applyAlignment="0" applyProtection="0">
      <alignment vertical="center"/>
    </xf>
    <xf numFmtId="176" fontId="11" fillId="22" borderId="0" applyNumberFormat="0" applyBorder="0" applyAlignment="0" applyProtection="0">
      <alignment vertical="center"/>
    </xf>
    <xf numFmtId="176" fontId="11" fillId="23" borderId="0" applyNumberFormat="0" applyBorder="0" applyAlignment="0" applyProtection="0">
      <alignment vertical="center"/>
    </xf>
    <xf numFmtId="176" fontId="11" fillId="26" borderId="0" applyNumberFormat="0" applyBorder="0" applyAlignment="0" applyProtection="0">
      <alignment vertical="center"/>
    </xf>
    <xf numFmtId="176" fontId="11" fillId="27" borderId="0" applyNumberFormat="0" applyBorder="0" applyAlignment="0" applyProtection="0">
      <alignment vertical="center"/>
    </xf>
    <xf numFmtId="176" fontId="11" fillId="30" borderId="0" applyNumberFormat="0" applyBorder="0" applyAlignment="0" applyProtection="0">
      <alignment vertical="center"/>
    </xf>
    <xf numFmtId="176" fontId="11" fillId="31" borderId="0" applyNumberFormat="0" applyBorder="0" applyAlignment="0" applyProtection="0">
      <alignment vertical="center"/>
    </xf>
    <xf numFmtId="176" fontId="11" fillId="8" borderId="8" applyNumberFormat="0" applyFont="0" applyAlignment="0" applyProtection="0">
      <alignment vertical="center"/>
    </xf>
    <xf numFmtId="176" fontId="11" fillId="10" borderId="0" applyNumberFormat="0" applyBorder="0" applyAlignment="0" applyProtection="0">
      <alignment vertical="center"/>
    </xf>
    <xf numFmtId="176" fontId="11" fillId="11" borderId="0" applyNumberFormat="0" applyBorder="0" applyAlignment="0" applyProtection="0">
      <alignment vertical="center"/>
    </xf>
    <xf numFmtId="176" fontId="11" fillId="14" borderId="0" applyNumberFormat="0" applyBorder="0" applyAlignment="0" applyProtection="0">
      <alignment vertical="center"/>
    </xf>
    <xf numFmtId="176" fontId="11" fillId="15" borderId="0" applyNumberFormat="0" applyBorder="0" applyAlignment="0" applyProtection="0">
      <alignment vertical="center"/>
    </xf>
    <xf numFmtId="176" fontId="11" fillId="18" borderId="0" applyNumberFormat="0" applyBorder="0" applyAlignment="0" applyProtection="0">
      <alignment vertical="center"/>
    </xf>
    <xf numFmtId="176" fontId="11" fillId="19" borderId="0" applyNumberFormat="0" applyBorder="0" applyAlignment="0" applyProtection="0">
      <alignment vertical="center"/>
    </xf>
    <xf numFmtId="176" fontId="11" fillId="22" borderId="0" applyNumberFormat="0" applyBorder="0" applyAlignment="0" applyProtection="0">
      <alignment vertical="center"/>
    </xf>
    <xf numFmtId="176" fontId="11" fillId="23" borderId="0" applyNumberFormat="0" applyBorder="0" applyAlignment="0" applyProtection="0">
      <alignment vertical="center"/>
    </xf>
    <xf numFmtId="176" fontId="11" fillId="26" borderId="0" applyNumberFormat="0" applyBorder="0" applyAlignment="0" applyProtection="0">
      <alignment vertical="center"/>
    </xf>
    <xf numFmtId="176" fontId="11" fillId="27" borderId="0" applyNumberFormat="0" applyBorder="0" applyAlignment="0" applyProtection="0">
      <alignment vertical="center"/>
    </xf>
    <xf numFmtId="176" fontId="11" fillId="30" borderId="0" applyNumberFormat="0" applyBorder="0" applyAlignment="0" applyProtection="0">
      <alignment vertical="center"/>
    </xf>
    <xf numFmtId="176" fontId="11" fillId="31" borderId="0" applyNumberFormat="0" applyBorder="0" applyAlignment="0" applyProtection="0">
      <alignment vertical="center"/>
    </xf>
    <xf numFmtId="176" fontId="11" fillId="8" borderId="8" applyNumberFormat="0" applyFont="0" applyAlignment="0" applyProtection="0">
      <alignment vertical="center"/>
    </xf>
    <xf numFmtId="176" fontId="11" fillId="10" borderId="0" applyNumberFormat="0" applyBorder="0" applyAlignment="0" applyProtection="0">
      <alignment vertical="center"/>
    </xf>
    <xf numFmtId="176" fontId="11" fillId="11" borderId="0" applyNumberFormat="0" applyBorder="0" applyAlignment="0" applyProtection="0">
      <alignment vertical="center"/>
    </xf>
    <xf numFmtId="176" fontId="11" fillId="14" borderId="0" applyNumberFormat="0" applyBorder="0" applyAlignment="0" applyProtection="0">
      <alignment vertical="center"/>
    </xf>
    <xf numFmtId="176" fontId="11" fillId="15" borderId="0" applyNumberFormat="0" applyBorder="0" applyAlignment="0" applyProtection="0">
      <alignment vertical="center"/>
    </xf>
    <xf numFmtId="176" fontId="11" fillId="18" borderId="0" applyNumberFormat="0" applyBorder="0" applyAlignment="0" applyProtection="0">
      <alignment vertical="center"/>
    </xf>
    <xf numFmtId="176" fontId="11" fillId="19" borderId="0" applyNumberFormat="0" applyBorder="0" applyAlignment="0" applyProtection="0">
      <alignment vertical="center"/>
    </xf>
    <xf numFmtId="176" fontId="11" fillId="22" borderId="0" applyNumberFormat="0" applyBorder="0" applyAlignment="0" applyProtection="0">
      <alignment vertical="center"/>
    </xf>
    <xf numFmtId="176" fontId="11" fillId="23" borderId="0" applyNumberFormat="0" applyBorder="0" applyAlignment="0" applyProtection="0">
      <alignment vertical="center"/>
    </xf>
    <xf numFmtId="176" fontId="11" fillId="26" borderId="0" applyNumberFormat="0" applyBorder="0" applyAlignment="0" applyProtection="0">
      <alignment vertical="center"/>
    </xf>
    <xf numFmtId="176" fontId="11" fillId="27" borderId="0" applyNumberFormat="0" applyBorder="0" applyAlignment="0" applyProtection="0">
      <alignment vertical="center"/>
    </xf>
    <xf numFmtId="176" fontId="11" fillId="30" borderId="0" applyNumberFormat="0" applyBorder="0" applyAlignment="0" applyProtection="0">
      <alignment vertical="center"/>
    </xf>
    <xf numFmtId="176" fontId="11" fillId="31" borderId="0" applyNumberFormat="0" applyBorder="0" applyAlignment="0" applyProtection="0">
      <alignment vertical="center"/>
    </xf>
    <xf numFmtId="176" fontId="11" fillId="8" borderId="8" applyNumberFormat="0" applyFont="0" applyAlignment="0" applyProtection="0">
      <alignment vertical="center"/>
    </xf>
    <xf numFmtId="176" fontId="11" fillId="10" borderId="0" applyNumberFormat="0" applyBorder="0" applyAlignment="0" applyProtection="0">
      <alignment vertical="center"/>
    </xf>
    <xf numFmtId="176" fontId="11" fillId="11" borderId="0" applyNumberFormat="0" applyBorder="0" applyAlignment="0" applyProtection="0">
      <alignment vertical="center"/>
    </xf>
    <xf numFmtId="176" fontId="11" fillId="14" borderId="0" applyNumberFormat="0" applyBorder="0" applyAlignment="0" applyProtection="0">
      <alignment vertical="center"/>
    </xf>
    <xf numFmtId="176" fontId="11" fillId="15" borderId="0" applyNumberFormat="0" applyBorder="0" applyAlignment="0" applyProtection="0">
      <alignment vertical="center"/>
    </xf>
    <xf numFmtId="176" fontId="11" fillId="18" borderId="0" applyNumberFormat="0" applyBorder="0" applyAlignment="0" applyProtection="0">
      <alignment vertical="center"/>
    </xf>
    <xf numFmtId="176" fontId="11" fillId="19" borderId="0" applyNumberFormat="0" applyBorder="0" applyAlignment="0" applyProtection="0">
      <alignment vertical="center"/>
    </xf>
    <xf numFmtId="176" fontId="11" fillId="22" borderId="0" applyNumberFormat="0" applyBorder="0" applyAlignment="0" applyProtection="0">
      <alignment vertical="center"/>
    </xf>
    <xf numFmtId="176" fontId="11" fillId="23" borderId="0" applyNumberFormat="0" applyBorder="0" applyAlignment="0" applyProtection="0">
      <alignment vertical="center"/>
    </xf>
    <xf numFmtId="176" fontId="11" fillId="26" borderId="0" applyNumberFormat="0" applyBorder="0" applyAlignment="0" applyProtection="0">
      <alignment vertical="center"/>
    </xf>
    <xf numFmtId="176" fontId="11" fillId="27" borderId="0" applyNumberFormat="0" applyBorder="0" applyAlignment="0" applyProtection="0">
      <alignment vertical="center"/>
    </xf>
    <xf numFmtId="176" fontId="11" fillId="30" borderId="0" applyNumberFormat="0" applyBorder="0" applyAlignment="0" applyProtection="0">
      <alignment vertical="center"/>
    </xf>
    <xf numFmtId="176" fontId="11" fillId="31" borderId="0" applyNumberFormat="0" applyBorder="0" applyAlignment="0" applyProtection="0">
      <alignment vertical="center"/>
    </xf>
    <xf numFmtId="176" fontId="11" fillId="14" borderId="0" applyNumberFormat="0" applyBorder="0" applyAlignment="0" applyProtection="0">
      <alignment vertical="center"/>
    </xf>
    <xf numFmtId="176" fontId="11" fillId="15" borderId="0" applyNumberFormat="0" applyBorder="0" applyAlignment="0" applyProtection="0">
      <alignment vertical="center"/>
    </xf>
    <xf numFmtId="176" fontId="11" fillId="18" borderId="0" applyNumberFormat="0" applyBorder="0" applyAlignment="0" applyProtection="0">
      <alignment vertical="center"/>
    </xf>
    <xf numFmtId="176" fontId="11" fillId="19" borderId="0" applyNumberFormat="0" applyBorder="0" applyAlignment="0" applyProtection="0">
      <alignment vertical="center"/>
    </xf>
    <xf numFmtId="176" fontId="11" fillId="22" borderId="0" applyNumberFormat="0" applyBorder="0" applyAlignment="0" applyProtection="0">
      <alignment vertical="center"/>
    </xf>
    <xf numFmtId="176" fontId="11" fillId="23" borderId="0" applyNumberFormat="0" applyBorder="0" applyAlignment="0" applyProtection="0">
      <alignment vertical="center"/>
    </xf>
    <xf numFmtId="176" fontId="11" fillId="26" borderId="0" applyNumberFormat="0" applyBorder="0" applyAlignment="0" applyProtection="0">
      <alignment vertical="center"/>
    </xf>
    <xf numFmtId="176" fontId="11" fillId="27" borderId="0" applyNumberFormat="0" applyBorder="0" applyAlignment="0" applyProtection="0">
      <alignment vertical="center"/>
    </xf>
    <xf numFmtId="176" fontId="11" fillId="30" borderId="0" applyNumberFormat="0" applyBorder="0" applyAlignment="0" applyProtection="0">
      <alignment vertical="center"/>
    </xf>
    <xf numFmtId="176" fontId="11" fillId="31" borderId="0" applyNumberFormat="0" applyBorder="0" applyAlignment="0" applyProtection="0">
      <alignment vertical="center"/>
    </xf>
    <xf numFmtId="176" fontId="11" fillId="8" borderId="8" applyNumberFormat="0" applyFont="0" applyAlignment="0" applyProtection="0">
      <alignment vertical="center"/>
    </xf>
    <xf numFmtId="176" fontId="11" fillId="0" borderId="0">
      <alignment vertical="center"/>
    </xf>
    <xf numFmtId="176" fontId="11" fillId="8" borderId="8" applyNumberFormat="0" applyFont="0" applyAlignment="0" applyProtection="0">
      <alignment vertical="center"/>
    </xf>
    <xf numFmtId="176" fontId="11" fillId="8" borderId="8" applyNumberFormat="0" applyFont="0" applyAlignment="0" applyProtection="0">
      <alignment vertical="center"/>
    </xf>
    <xf numFmtId="176" fontId="11" fillId="10" borderId="0" applyNumberFormat="0" applyBorder="0" applyAlignment="0" applyProtection="0">
      <alignment vertical="center"/>
    </xf>
    <xf numFmtId="176" fontId="11" fillId="11" borderId="0" applyNumberFormat="0" applyBorder="0" applyAlignment="0" applyProtection="0">
      <alignment vertical="center"/>
    </xf>
    <xf numFmtId="176" fontId="11" fillId="14" borderId="0" applyNumberFormat="0" applyBorder="0" applyAlignment="0" applyProtection="0">
      <alignment vertical="center"/>
    </xf>
    <xf numFmtId="176" fontId="11" fillId="15" borderId="0" applyNumberFormat="0" applyBorder="0" applyAlignment="0" applyProtection="0">
      <alignment vertical="center"/>
    </xf>
    <xf numFmtId="176" fontId="11" fillId="18" borderId="0" applyNumberFormat="0" applyBorder="0" applyAlignment="0" applyProtection="0">
      <alignment vertical="center"/>
    </xf>
    <xf numFmtId="176" fontId="11" fillId="19" borderId="0" applyNumberFormat="0" applyBorder="0" applyAlignment="0" applyProtection="0">
      <alignment vertical="center"/>
    </xf>
    <xf numFmtId="176" fontId="11" fillId="22" borderId="0" applyNumberFormat="0" applyBorder="0" applyAlignment="0" applyProtection="0">
      <alignment vertical="center"/>
    </xf>
    <xf numFmtId="176" fontId="11" fillId="23" borderId="0" applyNumberFormat="0" applyBorder="0" applyAlignment="0" applyProtection="0">
      <alignment vertical="center"/>
    </xf>
    <xf numFmtId="176" fontId="11" fillId="26" borderId="0" applyNumberFormat="0" applyBorder="0" applyAlignment="0" applyProtection="0">
      <alignment vertical="center"/>
    </xf>
    <xf numFmtId="176" fontId="11" fillId="27" borderId="0" applyNumberFormat="0" applyBorder="0" applyAlignment="0" applyProtection="0">
      <alignment vertical="center"/>
    </xf>
    <xf numFmtId="176" fontId="11" fillId="30" borderId="0" applyNumberFormat="0" applyBorder="0" applyAlignment="0" applyProtection="0">
      <alignment vertical="center"/>
    </xf>
    <xf numFmtId="176" fontId="11" fillId="31" borderId="0" applyNumberFormat="0" applyBorder="0" applyAlignment="0" applyProtection="0">
      <alignment vertical="center"/>
    </xf>
    <xf numFmtId="176" fontId="11" fillId="8" borderId="8" applyNumberFormat="0" applyFont="0" applyAlignment="0" applyProtection="0">
      <alignment vertical="center"/>
    </xf>
    <xf numFmtId="176" fontId="11" fillId="10" borderId="0" applyNumberFormat="0" applyBorder="0" applyAlignment="0" applyProtection="0">
      <alignment vertical="center"/>
    </xf>
    <xf numFmtId="176" fontId="11" fillId="11" borderId="0" applyNumberFormat="0" applyBorder="0" applyAlignment="0" applyProtection="0">
      <alignment vertical="center"/>
    </xf>
    <xf numFmtId="176" fontId="11" fillId="14" borderId="0" applyNumberFormat="0" applyBorder="0" applyAlignment="0" applyProtection="0">
      <alignment vertical="center"/>
    </xf>
    <xf numFmtId="176" fontId="11" fillId="15" borderId="0" applyNumberFormat="0" applyBorder="0" applyAlignment="0" applyProtection="0">
      <alignment vertical="center"/>
    </xf>
    <xf numFmtId="176" fontId="11" fillId="18" borderId="0" applyNumberFormat="0" applyBorder="0" applyAlignment="0" applyProtection="0">
      <alignment vertical="center"/>
    </xf>
    <xf numFmtId="176" fontId="11" fillId="19" borderId="0" applyNumberFormat="0" applyBorder="0" applyAlignment="0" applyProtection="0">
      <alignment vertical="center"/>
    </xf>
    <xf numFmtId="176" fontId="11" fillId="22" borderId="0" applyNumberFormat="0" applyBorder="0" applyAlignment="0" applyProtection="0">
      <alignment vertical="center"/>
    </xf>
    <xf numFmtId="176" fontId="11" fillId="23" borderId="0" applyNumberFormat="0" applyBorder="0" applyAlignment="0" applyProtection="0">
      <alignment vertical="center"/>
    </xf>
    <xf numFmtId="176" fontId="11" fillId="26" borderId="0" applyNumberFormat="0" applyBorder="0" applyAlignment="0" applyProtection="0">
      <alignment vertical="center"/>
    </xf>
    <xf numFmtId="176" fontId="11" fillId="27" borderId="0" applyNumberFormat="0" applyBorder="0" applyAlignment="0" applyProtection="0">
      <alignment vertical="center"/>
    </xf>
    <xf numFmtId="176" fontId="11" fillId="30" borderId="0" applyNumberFormat="0" applyBorder="0" applyAlignment="0" applyProtection="0">
      <alignment vertical="center"/>
    </xf>
    <xf numFmtId="176" fontId="11" fillId="31" borderId="0" applyNumberFormat="0" applyBorder="0" applyAlignment="0" applyProtection="0">
      <alignment vertical="center"/>
    </xf>
    <xf numFmtId="176" fontId="11" fillId="8" borderId="8" applyNumberFormat="0" applyFont="0" applyAlignment="0" applyProtection="0">
      <alignment vertical="center"/>
    </xf>
    <xf numFmtId="176" fontId="11" fillId="10" borderId="0" applyNumberFormat="0" applyBorder="0" applyAlignment="0" applyProtection="0">
      <alignment vertical="center"/>
    </xf>
    <xf numFmtId="176" fontId="11" fillId="11" borderId="0" applyNumberFormat="0" applyBorder="0" applyAlignment="0" applyProtection="0">
      <alignment vertical="center"/>
    </xf>
    <xf numFmtId="176" fontId="11" fillId="14" borderId="0" applyNumberFormat="0" applyBorder="0" applyAlignment="0" applyProtection="0">
      <alignment vertical="center"/>
    </xf>
    <xf numFmtId="176" fontId="11" fillId="15" borderId="0" applyNumberFormat="0" applyBorder="0" applyAlignment="0" applyProtection="0">
      <alignment vertical="center"/>
    </xf>
    <xf numFmtId="176" fontId="11" fillId="18" borderId="0" applyNumberFormat="0" applyBorder="0" applyAlignment="0" applyProtection="0">
      <alignment vertical="center"/>
    </xf>
    <xf numFmtId="176" fontId="11" fillId="19" borderId="0" applyNumberFormat="0" applyBorder="0" applyAlignment="0" applyProtection="0">
      <alignment vertical="center"/>
    </xf>
    <xf numFmtId="176" fontId="11" fillId="22" borderId="0" applyNumberFormat="0" applyBorder="0" applyAlignment="0" applyProtection="0">
      <alignment vertical="center"/>
    </xf>
    <xf numFmtId="176" fontId="11" fillId="23" borderId="0" applyNumberFormat="0" applyBorder="0" applyAlignment="0" applyProtection="0">
      <alignment vertical="center"/>
    </xf>
    <xf numFmtId="176" fontId="11" fillId="26" borderId="0" applyNumberFormat="0" applyBorder="0" applyAlignment="0" applyProtection="0">
      <alignment vertical="center"/>
    </xf>
    <xf numFmtId="176" fontId="11" fillId="27" borderId="0" applyNumberFormat="0" applyBorder="0" applyAlignment="0" applyProtection="0">
      <alignment vertical="center"/>
    </xf>
    <xf numFmtId="176" fontId="11" fillId="30" borderId="0" applyNumberFormat="0" applyBorder="0" applyAlignment="0" applyProtection="0">
      <alignment vertical="center"/>
    </xf>
    <xf numFmtId="176" fontId="11" fillId="31" borderId="0" applyNumberFormat="0" applyBorder="0" applyAlignment="0" applyProtection="0">
      <alignment vertical="center"/>
    </xf>
    <xf numFmtId="176" fontId="11" fillId="8" borderId="8" applyNumberFormat="0" applyFont="0" applyAlignment="0" applyProtection="0">
      <alignment vertical="center"/>
    </xf>
    <xf numFmtId="176" fontId="11" fillId="10" borderId="0" applyNumberFormat="0" applyBorder="0" applyAlignment="0" applyProtection="0">
      <alignment vertical="center"/>
    </xf>
    <xf numFmtId="176" fontId="11" fillId="11" borderId="0" applyNumberFormat="0" applyBorder="0" applyAlignment="0" applyProtection="0">
      <alignment vertical="center"/>
    </xf>
    <xf numFmtId="176" fontId="11" fillId="14" borderId="0" applyNumberFormat="0" applyBorder="0" applyAlignment="0" applyProtection="0">
      <alignment vertical="center"/>
    </xf>
    <xf numFmtId="176" fontId="11" fillId="15" borderId="0" applyNumberFormat="0" applyBorder="0" applyAlignment="0" applyProtection="0">
      <alignment vertical="center"/>
    </xf>
    <xf numFmtId="176" fontId="11" fillId="18" borderId="0" applyNumberFormat="0" applyBorder="0" applyAlignment="0" applyProtection="0">
      <alignment vertical="center"/>
    </xf>
    <xf numFmtId="176" fontId="11" fillId="19" borderId="0" applyNumberFormat="0" applyBorder="0" applyAlignment="0" applyProtection="0">
      <alignment vertical="center"/>
    </xf>
    <xf numFmtId="176" fontId="11" fillId="22" borderId="0" applyNumberFormat="0" applyBorder="0" applyAlignment="0" applyProtection="0">
      <alignment vertical="center"/>
    </xf>
    <xf numFmtId="176" fontId="11" fillId="23" borderId="0" applyNumberFormat="0" applyBorder="0" applyAlignment="0" applyProtection="0">
      <alignment vertical="center"/>
    </xf>
    <xf numFmtId="176" fontId="11" fillId="26" borderId="0" applyNumberFormat="0" applyBorder="0" applyAlignment="0" applyProtection="0">
      <alignment vertical="center"/>
    </xf>
    <xf numFmtId="176" fontId="11" fillId="27" borderId="0" applyNumberFormat="0" applyBorder="0" applyAlignment="0" applyProtection="0">
      <alignment vertical="center"/>
    </xf>
    <xf numFmtId="176" fontId="11" fillId="30" borderId="0" applyNumberFormat="0" applyBorder="0" applyAlignment="0" applyProtection="0">
      <alignment vertical="center"/>
    </xf>
    <xf numFmtId="176" fontId="11" fillId="31" borderId="0" applyNumberFormat="0" applyBorder="0" applyAlignment="0" applyProtection="0">
      <alignment vertical="center"/>
    </xf>
    <xf numFmtId="176" fontId="35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5" fillId="0" borderId="0">
      <alignment vertical="center"/>
    </xf>
    <xf numFmtId="176" fontId="34" fillId="0" borderId="0">
      <alignment vertical="center"/>
    </xf>
    <xf numFmtId="176" fontId="10" fillId="10" borderId="0" applyNumberFormat="0" applyBorder="0" applyAlignment="0" applyProtection="0">
      <alignment vertical="center"/>
    </xf>
    <xf numFmtId="176" fontId="10" fillId="11" borderId="0" applyNumberFormat="0" applyBorder="0" applyAlignment="0" applyProtection="0">
      <alignment vertical="center"/>
    </xf>
    <xf numFmtId="176" fontId="10" fillId="14" borderId="0" applyNumberFormat="0" applyBorder="0" applyAlignment="0" applyProtection="0">
      <alignment vertical="center"/>
    </xf>
    <xf numFmtId="176" fontId="10" fillId="15" borderId="0" applyNumberFormat="0" applyBorder="0" applyAlignment="0" applyProtection="0">
      <alignment vertical="center"/>
    </xf>
    <xf numFmtId="176" fontId="10" fillId="18" borderId="0" applyNumberFormat="0" applyBorder="0" applyAlignment="0" applyProtection="0">
      <alignment vertical="center"/>
    </xf>
    <xf numFmtId="176" fontId="10" fillId="19" borderId="0" applyNumberFormat="0" applyBorder="0" applyAlignment="0" applyProtection="0">
      <alignment vertical="center"/>
    </xf>
    <xf numFmtId="176" fontId="10" fillId="22" borderId="0" applyNumberFormat="0" applyBorder="0" applyAlignment="0" applyProtection="0">
      <alignment vertical="center"/>
    </xf>
    <xf numFmtId="176" fontId="10" fillId="23" borderId="0" applyNumberFormat="0" applyBorder="0" applyAlignment="0" applyProtection="0">
      <alignment vertical="center"/>
    </xf>
    <xf numFmtId="176" fontId="10" fillId="26" borderId="0" applyNumberFormat="0" applyBorder="0" applyAlignment="0" applyProtection="0">
      <alignment vertical="center"/>
    </xf>
    <xf numFmtId="176" fontId="10" fillId="27" borderId="0" applyNumberFormat="0" applyBorder="0" applyAlignment="0" applyProtection="0">
      <alignment vertical="center"/>
    </xf>
    <xf numFmtId="176" fontId="10" fillId="30" borderId="0" applyNumberFormat="0" applyBorder="0" applyAlignment="0" applyProtection="0">
      <alignment vertical="center"/>
    </xf>
    <xf numFmtId="176" fontId="10" fillId="31" borderId="0" applyNumberFormat="0" applyBorder="0" applyAlignment="0" applyProtection="0">
      <alignment vertical="center"/>
    </xf>
    <xf numFmtId="176" fontId="10" fillId="8" borderId="8" applyNumberFormat="0" applyFont="0" applyAlignment="0" applyProtection="0">
      <alignment vertical="center"/>
    </xf>
    <xf numFmtId="176" fontId="10" fillId="0" borderId="0">
      <alignment vertical="center"/>
    </xf>
    <xf numFmtId="176" fontId="10" fillId="8" borderId="8" applyNumberFormat="0" applyFont="0" applyAlignment="0" applyProtection="0">
      <alignment vertical="center"/>
    </xf>
    <xf numFmtId="176" fontId="10" fillId="8" borderId="8" applyNumberFormat="0" applyFont="0" applyAlignment="0" applyProtection="0">
      <alignment vertical="center"/>
    </xf>
    <xf numFmtId="176" fontId="10" fillId="10" borderId="0" applyNumberFormat="0" applyBorder="0" applyAlignment="0" applyProtection="0">
      <alignment vertical="center"/>
    </xf>
    <xf numFmtId="176" fontId="10" fillId="11" borderId="0" applyNumberFormat="0" applyBorder="0" applyAlignment="0" applyProtection="0">
      <alignment vertical="center"/>
    </xf>
    <xf numFmtId="176" fontId="10" fillId="14" borderId="0" applyNumberFormat="0" applyBorder="0" applyAlignment="0" applyProtection="0">
      <alignment vertical="center"/>
    </xf>
    <xf numFmtId="176" fontId="10" fillId="15" borderId="0" applyNumberFormat="0" applyBorder="0" applyAlignment="0" applyProtection="0">
      <alignment vertical="center"/>
    </xf>
    <xf numFmtId="176" fontId="10" fillId="18" borderId="0" applyNumberFormat="0" applyBorder="0" applyAlignment="0" applyProtection="0">
      <alignment vertical="center"/>
    </xf>
    <xf numFmtId="176" fontId="10" fillId="19" borderId="0" applyNumberFormat="0" applyBorder="0" applyAlignment="0" applyProtection="0">
      <alignment vertical="center"/>
    </xf>
    <xf numFmtId="176" fontId="10" fillId="22" borderId="0" applyNumberFormat="0" applyBorder="0" applyAlignment="0" applyProtection="0">
      <alignment vertical="center"/>
    </xf>
    <xf numFmtId="176" fontId="10" fillId="23" borderId="0" applyNumberFormat="0" applyBorder="0" applyAlignment="0" applyProtection="0">
      <alignment vertical="center"/>
    </xf>
    <xf numFmtId="176" fontId="10" fillId="26" borderId="0" applyNumberFormat="0" applyBorder="0" applyAlignment="0" applyProtection="0">
      <alignment vertical="center"/>
    </xf>
    <xf numFmtId="176" fontId="10" fillId="27" borderId="0" applyNumberFormat="0" applyBorder="0" applyAlignment="0" applyProtection="0">
      <alignment vertical="center"/>
    </xf>
    <xf numFmtId="176" fontId="10" fillId="30" borderId="0" applyNumberFormat="0" applyBorder="0" applyAlignment="0" applyProtection="0">
      <alignment vertical="center"/>
    </xf>
    <xf numFmtId="176" fontId="10" fillId="31" borderId="0" applyNumberFormat="0" applyBorder="0" applyAlignment="0" applyProtection="0">
      <alignment vertical="center"/>
    </xf>
    <xf numFmtId="176" fontId="10" fillId="8" borderId="8" applyNumberFormat="0" applyFont="0" applyAlignment="0" applyProtection="0">
      <alignment vertical="center"/>
    </xf>
    <xf numFmtId="176" fontId="10" fillId="10" borderId="0" applyNumberFormat="0" applyBorder="0" applyAlignment="0" applyProtection="0">
      <alignment vertical="center"/>
    </xf>
    <xf numFmtId="176" fontId="10" fillId="11" borderId="0" applyNumberFormat="0" applyBorder="0" applyAlignment="0" applyProtection="0">
      <alignment vertical="center"/>
    </xf>
    <xf numFmtId="176" fontId="10" fillId="14" borderId="0" applyNumberFormat="0" applyBorder="0" applyAlignment="0" applyProtection="0">
      <alignment vertical="center"/>
    </xf>
    <xf numFmtId="176" fontId="10" fillId="15" borderId="0" applyNumberFormat="0" applyBorder="0" applyAlignment="0" applyProtection="0">
      <alignment vertical="center"/>
    </xf>
    <xf numFmtId="176" fontId="10" fillId="18" borderId="0" applyNumberFormat="0" applyBorder="0" applyAlignment="0" applyProtection="0">
      <alignment vertical="center"/>
    </xf>
    <xf numFmtId="176" fontId="10" fillId="19" borderId="0" applyNumberFormat="0" applyBorder="0" applyAlignment="0" applyProtection="0">
      <alignment vertical="center"/>
    </xf>
    <xf numFmtId="176" fontId="10" fillId="22" borderId="0" applyNumberFormat="0" applyBorder="0" applyAlignment="0" applyProtection="0">
      <alignment vertical="center"/>
    </xf>
    <xf numFmtId="176" fontId="10" fillId="23" borderId="0" applyNumberFormat="0" applyBorder="0" applyAlignment="0" applyProtection="0">
      <alignment vertical="center"/>
    </xf>
    <xf numFmtId="176" fontId="10" fillId="26" borderId="0" applyNumberFormat="0" applyBorder="0" applyAlignment="0" applyProtection="0">
      <alignment vertical="center"/>
    </xf>
    <xf numFmtId="176" fontId="10" fillId="27" borderId="0" applyNumberFormat="0" applyBorder="0" applyAlignment="0" applyProtection="0">
      <alignment vertical="center"/>
    </xf>
    <xf numFmtId="176" fontId="10" fillId="30" borderId="0" applyNumberFormat="0" applyBorder="0" applyAlignment="0" applyProtection="0">
      <alignment vertical="center"/>
    </xf>
    <xf numFmtId="176" fontId="10" fillId="31" borderId="0" applyNumberFormat="0" applyBorder="0" applyAlignment="0" applyProtection="0">
      <alignment vertical="center"/>
    </xf>
    <xf numFmtId="176" fontId="10" fillId="8" borderId="8" applyNumberFormat="0" applyFont="0" applyAlignment="0" applyProtection="0">
      <alignment vertical="center"/>
    </xf>
    <xf numFmtId="176" fontId="10" fillId="10" borderId="0" applyNumberFormat="0" applyBorder="0" applyAlignment="0" applyProtection="0">
      <alignment vertical="center"/>
    </xf>
    <xf numFmtId="176" fontId="10" fillId="11" borderId="0" applyNumberFormat="0" applyBorder="0" applyAlignment="0" applyProtection="0">
      <alignment vertical="center"/>
    </xf>
    <xf numFmtId="176" fontId="10" fillId="14" borderId="0" applyNumberFormat="0" applyBorder="0" applyAlignment="0" applyProtection="0">
      <alignment vertical="center"/>
    </xf>
    <xf numFmtId="176" fontId="10" fillId="15" borderId="0" applyNumberFormat="0" applyBorder="0" applyAlignment="0" applyProtection="0">
      <alignment vertical="center"/>
    </xf>
    <xf numFmtId="176" fontId="10" fillId="18" borderId="0" applyNumberFormat="0" applyBorder="0" applyAlignment="0" applyProtection="0">
      <alignment vertical="center"/>
    </xf>
    <xf numFmtId="176" fontId="10" fillId="19" borderId="0" applyNumberFormat="0" applyBorder="0" applyAlignment="0" applyProtection="0">
      <alignment vertical="center"/>
    </xf>
    <xf numFmtId="176" fontId="10" fillId="22" borderId="0" applyNumberFormat="0" applyBorder="0" applyAlignment="0" applyProtection="0">
      <alignment vertical="center"/>
    </xf>
    <xf numFmtId="176" fontId="10" fillId="23" borderId="0" applyNumberFormat="0" applyBorder="0" applyAlignment="0" applyProtection="0">
      <alignment vertical="center"/>
    </xf>
    <xf numFmtId="176" fontId="10" fillId="26" borderId="0" applyNumberFormat="0" applyBorder="0" applyAlignment="0" applyProtection="0">
      <alignment vertical="center"/>
    </xf>
    <xf numFmtId="176" fontId="10" fillId="27" borderId="0" applyNumberFormat="0" applyBorder="0" applyAlignment="0" applyProtection="0">
      <alignment vertical="center"/>
    </xf>
    <xf numFmtId="176" fontId="10" fillId="30" borderId="0" applyNumberFormat="0" applyBorder="0" applyAlignment="0" applyProtection="0">
      <alignment vertical="center"/>
    </xf>
    <xf numFmtId="176" fontId="10" fillId="31" borderId="0" applyNumberFormat="0" applyBorder="0" applyAlignment="0" applyProtection="0">
      <alignment vertical="center"/>
    </xf>
    <xf numFmtId="176" fontId="10" fillId="8" borderId="8" applyNumberFormat="0" applyFont="0" applyAlignment="0" applyProtection="0">
      <alignment vertical="center"/>
    </xf>
    <xf numFmtId="176" fontId="10" fillId="10" borderId="0" applyNumberFormat="0" applyBorder="0" applyAlignment="0" applyProtection="0">
      <alignment vertical="center"/>
    </xf>
    <xf numFmtId="176" fontId="10" fillId="11" borderId="0" applyNumberFormat="0" applyBorder="0" applyAlignment="0" applyProtection="0">
      <alignment vertical="center"/>
    </xf>
    <xf numFmtId="176" fontId="10" fillId="14" borderId="0" applyNumberFormat="0" applyBorder="0" applyAlignment="0" applyProtection="0">
      <alignment vertical="center"/>
    </xf>
    <xf numFmtId="176" fontId="10" fillId="15" borderId="0" applyNumberFormat="0" applyBorder="0" applyAlignment="0" applyProtection="0">
      <alignment vertical="center"/>
    </xf>
    <xf numFmtId="176" fontId="10" fillId="18" borderId="0" applyNumberFormat="0" applyBorder="0" applyAlignment="0" applyProtection="0">
      <alignment vertical="center"/>
    </xf>
    <xf numFmtId="176" fontId="10" fillId="19" borderId="0" applyNumberFormat="0" applyBorder="0" applyAlignment="0" applyProtection="0">
      <alignment vertical="center"/>
    </xf>
    <xf numFmtId="176" fontId="10" fillId="22" borderId="0" applyNumberFormat="0" applyBorder="0" applyAlignment="0" applyProtection="0">
      <alignment vertical="center"/>
    </xf>
    <xf numFmtId="176" fontId="10" fillId="23" borderId="0" applyNumberFormat="0" applyBorder="0" applyAlignment="0" applyProtection="0">
      <alignment vertical="center"/>
    </xf>
    <xf numFmtId="176" fontId="10" fillId="26" borderId="0" applyNumberFormat="0" applyBorder="0" applyAlignment="0" applyProtection="0">
      <alignment vertical="center"/>
    </xf>
    <xf numFmtId="176" fontId="10" fillId="27" borderId="0" applyNumberFormat="0" applyBorder="0" applyAlignment="0" applyProtection="0">
      <alignment vertical="center"/>
    </xf>
    <xf numFmtId="176" fontId="10" fillId="30" borderId="0" applyNumberFormat="0" applyBorder="0" applyAlignment="0" applyProtection="0">
      <alignment vertical="center"/>
    </xf>
    <xf numFmtId="176" fontId="10" fillId="31" borderId="0" applyNumberFormat="0" applyBorder="0" applyAlignment="0" applyProtection="0">
      <alignment vertical="center"/>
    </xf>
    <xf numFmtId="176" fontId="34" fillId="0" borderId="0">
      <alignment vertical="center"/>
    </xf>
    <xf numFmtId="176" fontId="35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5" fillId="0" borderId="0">
      <alignment vertical="center"/>
    </xf>
    <xf numFmtId="176" fontId="35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5" fillId="0" borderId="0">
      <alignment vertical="center"/>
    </xf>
    <xf numFmtId="176" fontId="9" fillId="10" borderId="0" applyNumberFormat="0" applyBorder="0" applyAlignment="0" applyProtection="0">
      <alignment vertical="center"/>
    </xf>
    <xf numFmtId="176" fontId="9" fillId="11" borderId="0" applyNumberFormat="0" applyBorder="0" applyAlignment="0" applyProtection="0">
      <alignment vertical="center"/>
    </xf>
    <xf numFmtId="176" fontId="9" fillId="14" borderId="0" applyNumberFormat="0" applyBorder="0" applyAlignment="0" applyProtection="0">
      <alignment vertical="center"/>
    </xf>
    <xf numFmtId="176" fontId="9" fillId="15" borderId="0" applyNumberFormat="0" applyBorder="0" applyAlignment="0" applyProtection="0">
      <alignment vertical="center"/>
    </xf>
    <xf numFmtId="176" fontId="9" fillId="18" borderId="0" applyNumberFormat="0" applyBorder="0" applyAlignment="0" applyProtection="0">
      <alignment vertical="center"/>
    </xf>
    <xf numFmtId="176" fontId="9" fillId="19" borderId="0" applyNumberFormat="0" applyBorder="0" applyAlignment="0" applyProtection="0">
      <alignment vertical="center"/>
    </xf>
    <xf numFmtId="176" fontId="9" fillId="22" borderId="0" applyNumberFormat="0" applyBorder="0" applyAlignment="0" applyProtection="0">
      <alignment vertical="center"/>
    </xf>
    <xf numFmtId="176" fontId="9" fillId="23" borderId="0" applyNumberFormat="0" applyBorder="0" applyAlignment="0" applyProtection="0">
      <alignment vertical="center"/>
    </xf>
    <xf numFmtId="176" fontId="9" fillId="26" borderId="0" applyNumberFormat="0" applyBorder="0" applyAlignment="0" applyProtection="0">
      <alignment vertical="center"/>
    </xf>
    <xf numFmtId="176" fontId="9" fillId="27" borderId="0" applyNumberFormat="0" applyBorder="0" applyAlignment="0" applyProtection="0">
      <alignment vertical="center"/>
    </xf>
    <xf numFmtId="176" fontId="9" fillId="30" borderId="0" applyNumberFormat="0" applyBorder="0" applyAlignment="0" applyProtection="0">
      <alignment vertical="center"/>
    </xf>
    <xf numFmtId="176" fontId="9" fillId="31" borderId="0" applyNumberFormat="0" applyBorder="0" applyAlignment="0" applyProtection="0">
      <alignment vertical="center"/>
    </xf>
    <xf numFmtId="176" fontId="9" fillId="8" borderId="8" applyNumberFormat="0" applyFont="0" applyAlignment="0" applyProtection="0">
      <alignment vertical="center"/>
    </xf>
    <xf numFmtId="176" fontId="9" fillId="0" borderId="0">
      <alignment vertical="center"/>
    </xf>
    <xf numFmtId="176" fontId="9" fillId="8" borderId="8" applyNumberFormat="0" applyFont="0" applyAlignment="0" applyProtection="0">
      <alignment vertical="center"/>
    </xf>
    <xf numFmtId="176" fontId="9" fillId="8" borderId="8" applyNumberFormat="0" applyFont="0" applyAlignment="0" applyProtection="0">
      <alignment vertical="center"/>
    </xf>
    <xf numFmtId="176" fontId="9" fillId="10" borderId="0" applyNumberFormat="0" applyBorder="0" applyAlignment="0" applyProtection="0">
      <alignment vertical="center"/>
    </xf>
    <xf numFmtId="176" fontId="9" fillId="11" borderId="0" applyNumberFormat="0" applyBorder="0" applyAlignment="0" applyProtection="0">
      <alignment vertical="center"/>
    </xf>
    <xf numFmtId="176" fontId="9" fillId="14" borderId="0" applyNumberFormat="0" applyBorder="0" applyAlignment="0" applyProtection="0">
      <alignment vertical="center"/>
    </xf>
    <xf numFmtId="176" fontId="9" fillId="15" borderId="0" applyNumberFormat="0" applyBorder="0" applyAlignment="0" applyProtection="0">
      <alignment vertical="center"/>
    </xf>
    <xf numFmtId="176" fontId="9" fillId="18" borderId="0" applyNumberFormat="0" applyBorder="0" applyAlignment="0" applyProtection="0">
      <alignment vertical="center"/>
    </xf>
    <xf numFmtId="176" fontId="9" fillId="19" borderId="0" applyNumberFormat="0" applyBorder="0" applyAlignment="0" applyProtection="0">
      <alignment vertical="center"/>
    </xf>
    <xf numFmtId="176" fontId="9" fillId="22" borderId="0" applyNumberFormat="0" applyBorder="0" applyAlignment="0" applyProtection="0">
      <alignment vertical="center"/>
    </xf>
    <xf numFmtId="176" fontId="9" fillId="23" borderId="0" applyNumberFormat="0" applyBorder="0" applyAlignment="0" applyProtection="0">
      <alignment vertical="center"/>
    </xf>
    <xf numFmtId="176" fontId="9" fillId="26" borderId="0" applyNumberFormat="0" applyBorder="0" applyAlignment="0" applyProtection="0">
      <alignment vertical="center"/>
    </xf>
    <xf numFmtId="176" fontId="9" fillId="27" borderId="0" applyNumberFormat="0" applyBorder="0" applyAlignment="0" applyProtection="0">
      <alignment vertical="center"/>
    </xf>
    <xf numFmtId="176" fontId="9" fillId="30" borderId="0" applyNumberFormat="0" applyBorder="0" applyAlignment="0" applyProtection="0">
      <alignment vertical="center"/>
    </xf>
    <xf numFmtId="176" fontId="9" fillId="31" borderId="0" applyNumberFormat="0" applyBorder="0" applyAlignment="0" applyProtection="0">
      <alignment vertical="center"/>
    </xf>
    <xf numFmtId="176" fontId="9" fillId="8" borderId="8" applyNumberFormat="0" applyFont="0" applyAlignment="0" applyProtection="0">
      <alignment vertical="center"/>
    </xf>
    <xf numFmtId="176" fontId="9" fillId="10" borderId="0" applyNumberFormat="0" applyBorder="0" applyAlignment="0" applyProtection="0">
      <alignment vertical="center"/>
    </xf>
    <xf numFmtId="176" fontId="9" fillId="11" borderId="0" applyNumberFormat="0" applyBorder="0" applyAlignment="0" applyProtection="0">
      <alignment vertical="center"/>
    </xf>
    <xf numFmtId="176" fontId="9" fillId="14" borderId="0" applyNumberFormat="0" applyBorder="0" applyAlignment="0" applyProtection="0">
      <alignment vertical="center"/>
    </xf>
    <xf numFmtId="176" fontId="9" fillId="15" borderId="0" applyNumberFormat="0" applyBorder="0" applyAlignment="0" applyProtection="0">
      <alignment vertical="center"/>
    </xf>
    <xf numFmtId="176" fontId="9" fillId="18" borderId="0" applyNumberFormat="0" applyBorder="0" applyAlignment="0" applyProtection="0">
      <alignment vertical="center"/>
    </xf>
    <xf numFmtId="176" fontId="9" fillId="19" borderId="0" applyNumberFormat="0" applyBorder="0" applyAlignment="0" applyProtection="0">
      <alignment vertical="center"/>
    </xf>
    <xf numFmtId="176" fontId="9" fillId="22" borderId="0" applyNumberFormat="0" applyBorder="0" applyAlignment="0" applyProtection="0">
      <alignment vertical="center"/>
    </xf>
    <xf numFmtId="176" fontId="9" fillId="23" borderId="0" applyNumberFormat="0" applyBorder="0" applyAlignment="0" applyProtection="0">
      <alignment vertical="center"/>
    </xf>
    <xf numFmtId="176" fontId="9" fillId="26" borderId="0" applyNumberFormat="0" applyBorder="0" applyAlignment="0" applyProtection="0">
      <alignment vertical="center"/>
    </xf>
    <xf numFmtId="176" fontId="9" fillId="27" borderId="0" applyNumberFormat="0" applyBorder="0" applyAlignment="0" applyProtection="0">
      <alignment vertical="center"/>
    </xf>
    <xf numFmtId="176" fontId="9" fillId="30" borderId="0" applyNumberFormat="0" applyBorder="0" applyAlignment="0" applyProtection="0">
      <alignment vertical="center"/>
    </xf>
    <xf numFmtId="176" fontId="9" fillId="31" borderId="0" applyNumberFormat="0" applyBorder="0" applyAlignment="0" applyProtection="0">
      <alignment vertical="center"/>
    </xf>
    <xf numFmtId="176" fontId="9" fillId="8" borderId="8" applyNumberFormat="0" applyFont="0" applyAlignment="0" applyProtection="0">
      <alignment vertical="center"/>
    </xf>
    <xf numFmtId="176" fontId="9" fillId="10" borderId="0" applyNumberFormat="0" applyBorder="0" applyAlignment="0" applyProtection="0">
      <alignment vertical="center"/>
    </xf>
    <xf numFmtId="176" fontId="9" fillId="11" borderId="0" applyNumberFormat="0" applyBorder="0" applyAlignment="0" applyProtection="0">
      <alignment vertical="center"/>
    </xf>
    <xf numFmtId="176" fontId="9" fillId="14" borderId="0" applyNumberFormat="0" applyBorder="0" applyAlignment="0" applyProtection="0">
      <alignment vertical="center"/>
    </xf>
    <xf numFmtId="176" fontId="9" fillId="15" borderId="0" applyNumberFormat="0" applyBorder="0" applyAlignment="0" applyProtection="0">
      <alignment vertical="center"/>
    </xf>
    <xf numFmtId="176" fontId="9" fillId="18" borderId="0" applyNumberFormat="0" applyBorder="0" applyAlignment="0" applyProtection="0">
      <alignment vertical="center"/>
    </xf>
    <xf numFmtId="176" fontId="9" fillId="19" borderId="0" applyNumberFormat="0" applyBorder="0" applyAlignment="0" applyProtection="0">
      <alignment vertical="center"/>
    </xf>
    <xf numFmtId="176" fontId="9" fillId="22" borderId="0" applyNumberFormat="0" applyBorder="0" applyAlignment="0" applyProtection="0">
      <alignment vertical="center"/>
    </xf>
    <xf numFmtId="176" fontId="9" fillId="23" borderId="0" applyNumberFormat="0" applyBorder="0" applyAlignment="0" applyProtection="0">
      <alignment vertical="center"/>
    </xf>
    <xf numFmtId="176" fontId="9" fillId="26" borderId="0" applyNumberFormat="0" applyBorder="0" applyAlignment="0" applyProtection="0">
      <alignment vertical="center"/>
    </xf>
    <xf numFmtId="176" fontId="9" fillId="27" borderId="0" applyNumberFormat="0" applyBorder="0" applyAlignment="0" applyProtection="0">
      <alignment vertical="center"/>
    </xf>
    <xf numFmtId="176" fontId="9" fillId="30" borderId="0" applyNumberFormat="0" applyBorder="0" applyAlignment="0" applyProtection="0">
      <alignment vertical="center"/>
    </xf>
    <xf numFmtId="176" fontId="9" fillId="31" borderId="0" applyNumberFormat="0" applyBorder="0" applyAlignment="0" applyProtection="0">
      <alignment vertical="center"/>
    </xf>
    <xf numFmtId="176" fontId="9" fillId="8" borderId="8" applyNumberFormat="0" applyFont="0" applyAlignment="0" applyProtection="0">
      <alignment vertical="center"/>
    </xf>
    <xf numFmtId="176" fontId="9" fillId="10" borderId="0" applyNumberFormat="0" applyBorder="0" applyAlignment="0" applyProtection="0">
      <alignment vertical="center"/>
    </xf>
    <xf numFmtId="176" fontId="9" fillId="11" borderId="0" applyNumberFormat="0" applyBorder="0" applyAlignment="0" applyProtection="0">
      <alignment vertical="center"/>
    </xf>
    <xf numFmtId="176" fontId="9" fillId="14" borderId="0" applyNumberFormat="0" applyBorder="0" applyAlignment="0" applyProtection="0">
      <alignment vertical="center"/>
    </xf>
    <xf numFmtId="176" fontId="9" fillId="15" borderId="0" applyNumberFormat="0" applyBorder="0" applyAlignment="0" applyProtection="0">
      <alignment vertical="center"/>
    </xf>
    <xf numFmtId="176" fontId="9" fillId="18" borderId="0" applyNumberFormat="0" applyBorder="0" applyAlignment="0" applyProtection="0">
      <alignment vertical="center"/>
    </xf>
    <xf numFmtId="176" fontId="9" fillId="19" borderId="0" applyNumberFormat="0" applyBorder="0" applyAlignment="0" applyProtection="0">
      <alignment vertical="center"/>
    </xf>
    <xf numFmtId="176" fontId="9" fillId="22" borderId="0" applyNumberFormat="0" applyBorder="0" applyAlignment="0" applyProtection="0">
      <alignment vertical="center"/>
    </xf>
    <xf numFmtId="176" fontId="9" fillId="23" borderId="0" applyNumberFormat="0" applyBorder="0" applyAlignment="0" applyProtection="0">
      <alignment vertical="center"/>
    </xf>
    <xf numFmtId="176" fontId="9" fillId="26" borderId="0" applyNumberFormat="0" applyBorder="0" applyAlignment="0" applyProtection="0">
      <alignment vertical="center"/>
    </xf>
    <xf numFmtId="176" fontId="9" fillId="27" borderId="0" applyNumberFormat="0" applyBorder="0" applyAlignment="0" applyProtection="0">
      <alignment vertical="center"/>
    </xf>
    <xf numFmtId="176" fontId="9" fillId="30" borderId="0" applyNumberFormat="0" applyBorder="0" applyAlignment="0" applyProtection="0">
      <alignment vertical="center"/>
    </xf>
    <xf numFmtId="176" fontId="9" fillId="31" borderId="0" applyNumberFormat="0" applyBorder="0" applyAlignment="0" applyProtection="0">
      <alignment vertical="center"/>
    </xf>
    <xf numFmtId="176" fontId="9" fillId="10" borderId="0" applyNumberFormat="0" applyBorder="0" applyAlignment="0" applyProtection="0">
      <alignment vertical="center"/>
    </xf>
    <xf numFmtId="176" fontId="9" fillId="11" borderId="0" applyNumberFormat="0" applyBorder="0" applyAlignment="0" applyProtection="0">
      <alignment vertical="center"/>
    </xf>
    <xf numFmtId="176" fontId="9" fillId="14" borderId="0" applyNumberFormat="0" applyBorder="0" applyAlignment="0" applyProtection="0">
      <alignment vertical="center"/>
    </xf>
    <xf numFmtId="176" fontId="9" fillId="15" borderId="0" applyNumberFormat="0" applyBorder="0" applyAlignment="0" applyProtection="0">
      <alignment vertical="center"/>
    </xf>
    <xf numFmtId="176" fontId="9" fillId="18" borderId="0" applyNumberFormat="0" applyBorder="0" applyAlignment="0" applyProtection="0">
      <alignment vertical="center"/>
    </xf>
    <xf numFmtId="176" fontId="9" fillId="19" borderId="0" applyNumberFormat="0" applyBorder="0" applyAlignment="0" applyProtection="0">
      <alignment vertical="center"/>
    </xf>
    <xf numFmtId="176" fontId="9" fillId="22" borderId="0" applyNumberFormat="0" applyBorder="0" applyAlignment="0" applyProtection="0">
      <alignment vertical="center"/>
    </xf>
    <xf numFmtId="176" fontId="9" fillId="23" borderId="0" applyNumberFormat="0" applyBorder="0" applyAlignment="0" applyProtection="0">
      <alignment vertical="center"/>
    </xf>
    <xf numFmtId="176" fontId="9" fillId="26" borderId="0" applyNumberFormat="0" applyBorder="0" applyAlignment="0" applyProtection="0">
      <alignment vertical="center"/>
    </xf>
    <xf numFmtId="176" fontId="9" fillId="27" borderId="0" applyNumberFormat="0" applyBorder="0" applyAlignment="0" applyProtection="0">
      <alignment vertical="center"/>
    </xf>
    <xf numFmtId="176" fontId="9" fillId="30" borderId="0" applyNumberFormat="0" applyBorder="0" applyAlignment="0" applyProtection="0">
      <alignment vertical="center"/>
    </xf>
    <xf numFmtId="176" fontId="9" fillId="31" borderId="0" applyNumberFormat="0" applyBorder="0" applyAlignment="0" applyProtection="0">
      <alignment vertical="center"/>
    </xf>
    <xf numFmtId="176" fontId="9" fillId="8" borderId="8" applyNumberFormat="0" applyFont="0" applyAlignment="0" applyProtection="0">
      <alignment vertical="center"/>
    </xf>
    <xf numFmtId="176" fontId="9" fillId="0" borderId="0">
      <alignment vertical="center"/>
    </xf>
    <xf numFmtId="176" fontId="9" fillId="8" borderId="8" applyNumberFormat="0" applyFont="0" applyAlignment="0" applyProtection="0">
      <alignment vertical="center"/>
    </xf>
    <xf numFmtId="176" fontId="9" fillId="8" borderId="8" applyNumberFormat="0" applyFont="0" applyAlignment="0" applyProtection="0">
      <alignment vertical="center"/>
    </xf>
    <xf numFmtId="176" fontId="9" fillId="10" borderId="0" applyNumberFormat="0" applyBorder="0" applyAlignment="0" applyProtection="0">
      <alignment vertical="center"/>
    </xf>
    <xf numFmtId="176" fontId="9" fillId="11" borderId="0" applyNumberFormat="0" applyBorder="0" applyAlignment="0" applyProtection="0">
      <alignment vertical="center"/>
    </xf>
    <xf numFmtId="176" fontId="9" fillId="14" borderId="0" applyNumberFormat="0" applyBorder="0" applyAlignment="0" applyProtection="0">
      <alignment vertical="center"/>
    </xf>
    <xf numFmtId="176" fontId="9" fillId="15" borderId="0" applyNumberFormat="0" applyBorder="0" applyAlignment="0" applyProtection="0">
      <alignment vertical="center"/>
    </xf>
    <xf numFmtId="176" fontId="9" fillId="18" borderId="0" applyNumberFormat="0" applyBorder="0" applyAlignment="0" applyProtection="0">
      <alignment vertical="center"/>
    </xf>
    <xf numFmtId="176" fontId="9" fillId="19" borderId="0" applyNumberFormat="0" applyBorder="0" applyAlignment="0" applyProtection="0">
      <alignment vertical="center"/>
    </xf>
    <xf numFmtId="176" fontId="9" fillId="22" borderId="0" applyNumberFormat="0" applyBorder="0" applyAlignment="0" applyProtection="0">
      <alignment vertical="center"/>
    </xf>
    <xf numFmtId="176" fontId="9" fillId="23" borderId="0" applyNumberFormat="0" applyBorder="0" applyAlignment="0" applyProtection="0">
      <alignment vertical="center"/>
    </xf>
    <xf numFmtId="176" fontId="9" fillId="26" borderId="0" applyNumberFormat="0" applyBorder="0" applyAlignment="0" applyProtection="0">
      <alignment vertical="center"/>
    </xf>
    <xf numFmtId="176" fontId="9" fillId="27" borderId="0" applyNumberFormat="0" applyBorder="0" applyAlignment="0" applyProtection="0">
      <alignment vertical="center"/>
    </xf>
    <xf numFmtId="176" fontId="9" fillId="30" borderId="0" applyNumberFormat="0" applyBorder="0" applyAlignment="0" applyProtection="0">
      <alignment vertical="center"/>
    </xf>
    <xf numFmtId="176" fontId="9" fillId="31" borderId="0" applyNumberFormat="0" applyBorder="0" applyAlignment="0" applyProtection="0">
      <alignment vertical="center"/>
    </xf>
    <xf numFmtId="176" fontId="9" fillId="8" borderId="8" applyNumberFormat="0" applyFont="0" applyAlignment="0" applyProtection="0">
      <alignment vertical="center"/>
    </xf>
    <xf numFmtId="176" fontId="9" fillId="10" borderId="0" applyNumberFormat="0" applyBorder="0" applyAlignment="0" applyProtection="0">
      <alignment vertical="center"/>
    </xf>
    <xf numFmtId="176" fontId="9" fillId="11" borderId="0" applyNumberFormat="0" applyBorder="0" applyAlignment="0" applyProtection="0">
      <alignment vertical="center"/>
    </xf>
    <xf numFmtId="176" fontId="9" fillId="14" borderId="0" applyNumberFormat="0" applyBorder="0" applyAlignment="0" applyProtection="0">
      <alignment vertical="center"/>
    </xf>
    <xf numFmtId="176" fontId="9" fillId="15" borderId="0" applyNumberFormat="0" applyBorder="0" applyAlignment="0" applyProtection="0">
      <alignment vertical="center"/>
    </xf>
    <xf numFmtId="176" fontId="9" fillId="18" borderId="0" applyNumberFormat="0" applyBorder="0" applyAlignment="0" applyProtection="0">
      <alignment vertical="center"/>
    </xf>
    <xf numFmtId="176" fontId="9" fillId="19" borderId="0" applyNumberFormat="0" applyBorder="0" applyAlignment="0" applyProtection="0">
      <alignment vertical="center"/>
    </xf>
    <xf numFmtId="176" fontId="9" fillId="22" borderId="0" applyNumberFormat="0" applyBorder="0" applyAlignment="0" applyProtection="0">
      <alignment vertical="center"/>
    </xf>
    <xf numFmtId="176" fontId="9" fillId="23" borderId="0" applyNumberFormat="0" applyBorder="0" applyAlignment="0" applyProtection="0">
      <alignment vertical="center"/>
    </xf>
    <xf numFmtId="176" fontId="9" fillId="26" borderId="0" applyNumberFormat="0" applyBorder="0" applyAlignment="0" applyProtection="0">
      <alignment vertical="center"/>
    </xf>
    <xf numFmtId="176" fontId="9" fillId="27" borderId="0" applyNumberFormat="0" applyBorder="0" applyAlignment="0" applyProtection="0">
      <alignment vertical="center"/>
    </xf>
    <xf numFmtId="176" fontId="9" fillId="30" borderId="0" applyNumberFormat="0" applyBorder="0" applyAlignment="0" applyProtection="0">
      <alignment vertical="center"/>
    </xf>
    <xf numFmtId="176" fontId="9" fillId="31" borderId="0" applyNumberFormat="0" applyBorder="0" applyAlignment="0" applyProtection="0">
      <alignment vertical="center"/>
    </xf>
    <xf numFmtId="176" fontId="9" fillId="8" borderId="8" applyNumberFormat="0" applyFont="0" applyAlignment="0" applyProtection="0">
      <alignment vertical="center"/>
    </xf>
    <xf numFmtId="176" fontId="9" fillId="10" borderId="0" applyNumberFormat="0" applyBorder="0" applyAlignment="0" applyProtection="0">
      <alignment vertical="center"/>
    </xf>
    <xf numFmtId="176" fontId="9" fillId="11" borderId="0" applyNumberFormat="0" applyBorder="0" applyAlignment="0" applyProtection="0">
      <alignment vertical="center"/>
    </xf>
    <xf numFmtId="176" fontId="9" fillId="14" borderId="0" applyNumberFormat="0" applyBorder="0" applyAlignment="0" applyProtection="0">
      <alignment vertical="center"/>
    </xf>
    <xf numFmtId="176" fontId="9" fillId="15" borderId="0" applyNumberFormat="0" applyBorder="0" applyAlignment="0" applyProtection="0">
      <alignment vertical="center"/>
    </xf>
    <xf numFmtId="176" fontId="9" fillId="18" borderId="0" applyNumberFormat="0" applyBorder="0" applyAlignment="0" applyProtection="0">
      <alignment vertical="center"/>
    </xf>
    <xf numFmtId="176" fontId="9" fillId="19" borderId="0" applyNumberFormat="0" applyBorder="0" applyAlignment="0" applyProtection="0">
      <alignment vertical="center"/>
    </xf>
    <xf numFmtId="176" fontId="9" fillId="22" borderId="0" applyNumberFormat="0" applyBorder="0" applyAlignment="0" applyProtection="0">
      <alignment vertical="center"/>
    </xf>
    <xf numFmtId="176" fontId="9" fillId="23" borderId="0" applyNumberFormat="0" applyBorder="0" applyAlignment="0" applyProtection="0">
      <alignment vertical="center"/>
    </xf>
    <xf numFmtId="176" fontId="9" fillId="26" borderId="0" applyNumberFormat="0" applyBorder="0" applyAlignment="0" applyProtection="0">
      <alignment vertical="center"/>
    </xf>
    <xf numFmtId="176" fontId="9" fillId="27" borderId="0" applyNumberFormat="0" applyBorder="0" applyAlignment="0" applyProtection="0">
      <alignment vertical="center"/>
    </xf>
    <xf numFmtId="176" fontId="9" fillId="30" borderId="0" applyNumberFormat="0" applyBorder="0" applyAlignment="0" applyProtection="0">
      <alignment vertical="center"/>
    </xf>
    <xf numFmtId="176" fontId="9" fillId="31" borderId="0" applyNumberFormat="0" applyBorder="0" applyAlignment="0" applyProtection="0">
      <alignment vertical="center"/>
    </xf>
    <xf numFmtId="176" fontId="9" fillId="8" borderId="8" applyNumberFormat="0" applyFont="0" applyAlignment="0" applyProtection="0">
      <alignment vertical="center"/>
    </xf>
    <xf numFmtId="176" fontId="9" fillId="10" borderId="0" applyNumberFormat="0" applyBorder="0" applyAlignment="0" applyProtection="0">
      <alignment vertical="center"/>
    </xf>
    <xf numFmtId="176" fontId="9" fillId="11" borderId="0" applyNumberFormat="0" applyBorder="0" applyAlignment="0" applyProtection="0">
      <alignment vertical="center"/>
    </xf>
    <xf numFmtId="176" fontId="9" fillId="14" borderId="0" applyNumberFormat="0" applyBorder="0" applyAlignment="0" applyProtection="0">
      <alignment vertical="center"/>
    </xf>
    <xf numFmtId="176" fontId="9" fillId="15" borderId="0" applyNumberFormat="0" applyBorder="0" applyAlignment="0" applyProtection="0">
      <alignment vertical="center"/>
    </xf>
    <xf numFmtId="176" fontId="9" fillId="18" borderId="0" applyNumberFormat="0" applyBorder="0" applyAlignment="0" applyProtection="0">
      <alignment vertical="center"/>
    </xf>
    <xf numFmtId="176" fontId="9" fillId="19" borderId="0" applyNumberFormat="0" applyBorder="0" applyAlignment="0" applyProtection="0">
      <alignment vertical="center"/>
    </xf>
    <xf numFmtId="176" fontId="9" fillId="22" borderId="0" applyNumberFormat="0" applyBorder="0" applyAlignment="0" applyProtection="0">
      <alignment vertical="center"/>
    </xf>
    <xf numFmtId="176" fontId="9" fillId="23" borderId="0" applyNumberFormat="0" applyBorder="0" applyAlignment="0" applyProtection="0">
      <alignment vertical="center"/>
    </xf>
    <xf numFmtId="176" fontId="9" fillId="26" borderId="0" applyNumberFormat="0" applyBorder="0" applyAlignment="0" applyProtection="0">
      <alignment vertical="center"/>
    </xf>
    <xf numFmtId="176" fontId="9" fillId="27" borderId="0" applyNumberFormat="0" applyBorder="0" applyAlignment="0" applyProtection="0">
      <alignment vertical="center"/>
    </xf>
    <xf numFmtId="176" fontId="9" fillId="30" borderId="0" applyNumberFormat="0" applyBorder="0" applyAlignment="0" applyProtection="0">
      <alignment vertical="center"/>
    </xf>
    <xf numFmtId="176" fontId="9" fillId="31" borderId="0" applyNumberFormat="0" applyBorder="0" applyAlignment="0" applyProtection="0">
      <alignment vertical="center"/>
    </xf>
    <xf numFmtId="176" fontId="38" fillId="0" borderId="0">
      <alignment vertical="center"/>
    </xf>
    <xf numFmtId="9" fontId="38" fillId="0" borderId="0" applyFont="0" applyFill="0" applyBorder="0" applyAlignment="0" applyProtection="0">
      <alignment vertical="center"/>
    </xf>
    <xf numFmtId="176" fontId="8" fillId="0" borderId="0">
      <alignment vertical="center"/>
    </xf>
    <xf numFmtId="176" fontId="8" fillId="18" borderId="0" applyNumberFormat="0" applyBorder="0" applyAlignment="0" applyProtection="0">
      <alignment vertical="center"/>
    </xf>
    <xf numFmtId="176" fontId="8" fillId="11" borderId="0" applyNumberFormat="0" applyBorder="0" applyAlignment="0" applyProtection="0">
      <alignment vertical="center"/>
    </xf>
    <xf numFmtId="176" fontId="8" fillId="10" borderId="0" applyNumberFormat="0" applyBorder="0" applyAlignment="0" applyProtection="0">
      <alignment vertical="center"/>
    </xf>
    <xf numFmtId="176" fontId="8" fillId="8" borderId="8" applyNumberFormat="0" applyFont="0" applyAlignment="0" applyProtection="0">
      <alignment vertical="center"/>
    </xf>
    <xf numFmtId="176" fontId="8" fillId="11" borderId="0" applyNumberFormat="0" applyBorder="0" applyAlignment="0" applyProtection="0">
      <alignment vertical="center"/>
    </xf>
    <xf numFmtId="176" fontId="8" fillId="18" borderId="0" applyNumberFormat="0" applyBorder="0" applyAlignment="0" applyProtection="0">
      <alignment vertical="center"/>
    </xf>
    <xf numFmtId="176" fontId="8" fillId="0" borderId="0">
      <alignment vertical="center"/>
    </xf>
    <xf numFmtId="176" fontId="8" fillId="8" borderId="8" applyNumberFormat="0" applyFont="0" applyAlignment="0" applyProtection="0">
      <alignment vertical="center"/>
    </xf>
    <xf numFmtId="176" fontId="8" fillId="11" borderId="0" applyNumberFormat="0" applyBorder="0" applyAlignment="0" applyProtection="0">
      <alignment vertical="center"/>
    </xf>
    <xf numFmtId="176" fontId="8" fillId="10" borderId="0" applyNumberFormat="0" applyBorder="0" applyAlignment="0" applyProtection="0">
      <alignment vertical="center"/>
    </xf>
    <xf numFmtId="176" fontId="8" fillId="11" borderId="0" applyNumberFormat="0" applyBorder="0" applyAlignment="0" applyProtection="0">
      <alignment vertical="center"/>
    </xf>
    <xf numFmtId="176" fontId="8" fillId="18" borderId="0" applyNumberFormat="0" applyBorder="0" applyAlignment="0" applyProtection="0">
      <alignment vertical="center"/>
    </xf>
    <xf numFmtId="176" fontId="8" fillId="14" borderId="0" applyNumberFormat="0" applyBorder="0" applyAlignment="0" applyProtection="0">
      <alignment vertical="center"/>
    </xf>
    <xf numFmtId="176" fontId="8" fillId="15" borderId="0" applyNumberFormat="0" applyBorder="0" applyAlignment="0" applyProtection="0">
      <alignment vertical="center"/>
    </xf>
    <xf numFmtId="176" fontId="8" fillId="8" borderId="8" applyNumberFormat="0" applyFont="0" applyAlignment="0" applyProtection="0">
      <alignment vertical="center"/>
    </xf>
    <xf numFmtId="176" fontId="8" fillId="8" borderId="8" applyNumberFormat="0" applyFont="0" applyAlignment="0" applyProtection="0">
      <alignment vertical="center"/>
    </xf>
    <xf numFmtId="176" fontId="8" fillId="18" borderId="0" applyNumberFormat="0" applyBorder="0" applyAlignment="0" applyProtection="0">
      <alignment vertical="center"/>
    </xf>
    <xf numFmtId="176" fontId="8" fillId="19" borderId="0" applyNumberFormat="0" applyBorder="0" applyAlignment="0" applyProtection="0">
      <alignment vertical="center"/>
    </xf>
    <xf numFmtId="176" fontId="8" fillId="22" borderId="0" applyNumberFormat="0" applyBorder="0" applyAlignment="0" applyProtection="0">
      <alignment vertical="center"/>
    </xf>
    <xf numFmtId="176" fontId="8" fillId="23" borderId="0" applyNumberFormat="0" applyBorder="0" applyAlignment="0" applyProtection="0">
      <alignment vertical="center"/>
    </xf>
    <xf numFmtId="176" fontId="8" fillId="15" borderId="0" applyNumberFormat="0" applyBorder="0" applyAlignment="0" applyProtection="0">
      <alignment vertical="center"/>
    </xf>
    <xf numFmtId="176" fontId="8" fillId="26" borderId="0" applyNumberFormat="0" applyBorder="0" applyAlignment="0" applyProtection="0">
      <alignment vertical="center"/>
    </xf>
    <xf numFmtId="176" fontId="8" fillId="27" borderId="0" applyNumberFormat="0" applyBorder="0" applyAlignment="0" applyProtection="0">
      <alignment vertical="center"/>
    </xf>
    <xf numFmtId="176" fontId="8" fillId="14" borderId="0" applyNumberFormat="0" applyBorder="0" applyAlignment="0" applyProtection="0">
      <alignment vertical="center"/>
    </xf>
    <xf numFmtId="176" fontId="8" fillId="10" borderId="0" applyNumberFormat="0" applyBorder="0" applyAlignment="0" applyProtection="0">
      <alignment vertical="center"/>
    </xf>
    <xf numFmtId="176" fontId="8" fillId="30" borderId="0" applyNumberFormat="0" applyBorder="0" applyAlignment="0" applyProtection="0">
      <alignment vertical="center"/>
    </xf>
    <xf numFmtId="176" fontId="8" fillId="31" borderId="0" applyNumberFormat="0" applyBorder="0" applyAlignment="0" applyProtection="0">
      <alignment vertical="center"/>
    </xf>
    <xf numFmtId="176" fontId="8" fillId="19" borderId="0" applyNumberFormat="0" applyBorder="0" applyAlignment="0" applyProtection="0">
      <alignment vertical="center"/>
    </xf>
    <xf numFmtId="176" fontId="8" fillId="22" borderId="0" applyNumberFormat="0" applyBorder="0" applyAlignment="0" applyProtection="0">
      <alignment vertical="center"/>
    </xf>
    <xf numFmtId="176" fontId="8" fillId="23" borderId="0" applyNumberFormat="0" applyBorder="0" applyAlignment="0" applyProtection="0">
      <alignment vertical="center"/>
    </xf>
    <xf numFmtId="176" fontId="8" fillId="15" borderId="0" applyNumberFormat="0" applyBorder="0" applyAlignment="0" applyProtection="0">
      <alignment vertical="center"/>
    </xf>
    <xf numFmtId="176" fontId="8" fillId="26" borderId="0" applyNumberFormat="0" applyBorder="0" applyAlignment="0" applyProtection="0">
      <alignment vertical="center"/>
    </xf>
    <xf numFmtId="176" fontId="8" fillId="27" borderId="0" applyNumberFormat="0" applyBorder="0" applyAlignment="0" applyProtection="0">
      <alignment vertical="center"/>
    </xf>
    <xf numFmtId="176" fontId="8" fillId="14" borderId="0" applyNumberFormat="0" applyBorder="0" applyAlignment="0" applyProtection="0">
      <alignment vertical="center"/>
    </xf>
    <xf numFmtId="176" fontId="8" fillId="10" borderId="0" applyNumberFormat="0" applyBorder="0" applyAlignment="0" applyProtection="0">
      <alignment vertical="center"/>
    </xf>
    <xf numFmtId="176" fontId="8" fillId="30" borderId="0" applyNumberFormat="0" applyBorder="0" applyAlignment="0" applyProtection="0">
      <alignment vertical="center"/>
    </xf>
    <xf numFmtId="176" fontId="8" fillId="31" borderId="0" applyNumberFormat="0" applyBorder="0" applyAlignment="0" applyProtection="0">
      <alignment vertical="center"/>
    </xf>
    <xf numFmtId="176" fontId="8" fillId="19" borderId="0" applyNumberFormat="0" applyBorder="0" applyAlignment="0" applyProtection="0">
      <alignment vertical="center"/>
    </xf>
    <xf numFmtId="176" fontId="8" fillId="22" borderId="0" applyNumberFormat="0" applyBorder="0" applyAlignment="0" applyProtection="0">
      <alignment vertical="center"/>
    </xf>
    <xf numFmtId="176" fontId="8" fillId="23" borderId="0" applyNumberFormat="0" applyBorder="0" applyAlignment="0" applyProtection="0">
      <alignment vertical="center"/>
    </xf>
    <xf numFmtId="176" fontId="8" fillId="15" borderId="0" applyNumberFormat="0" applyBorder="0" applyAlignment="0" applyProtection="0">
      <alignment vertical="center"/>
    </xf>
    <xf numFmtId="176" fontId="8" fillId="26" borderId="0" applyNumberFormat="0" applyBorder="0" applyAlignment="0" applyProtection="0">
      <alignment vertical="center"/>
    </xf>
    <xf numFmtId="176" fontId="8" fillId="27" borderId="0" applyNumberFormat="0" applyBorder="0" applyAlignment="0" applyProtection="0">
      <alignment vertical="center"/>
    </xf>
    <xf numFmtId="176" fontId="8" fillId="14" borderId="0" applyNumberFormat="0" applyBorder="0" applyAlignment="0" applyProtection="0">
      <alignment vertical="center"/>
    </xf>
    <xf numFmtId="176" fontId="8" fillId="30" borderId="0" applyNumberFormat="0" applyBorder="0" applyAlignment="0" applyProtection="0">
      <alignment vertical="center"/>
    </xf>
    <xf numFmtId="176" fontId="8" fillId="31" borderId="0" applyNumberFormat="0" applyBorder="0" applyAlignment="0" applyProtection="0">
      <alignment vertical="center"/>
    </xf>
    <xf numFmtId="176" fontId="8" fillId="19" borderId="0" applyNumberFormat="0" applyBorder="0" applyAlignment="0" applyProtection="0">
      <alignment vertical="center"/>
    </xf>
    <xf numFmtId="176" fontId="8" fillId="22" borderId="0" applyNumberFormat="0" applyBorder="0" applyAlignment="0" applyProtection="0">
      <alignment vertical="center"/>
    </xf>
    <xf numFmtId="176" fontId="8" fillId="23" borderId="0" applyNumberFormat="0" applyBorder="0" applyAlignment="0" applyProtection="0">
      <alignment vertical="center"/>
    </xf>
    <xf numFmtId="176" fontId="8" fillId="26" borderId="0" applyNumberFormat="0" applyBorder="0" applyAlignment="0" applyProtection="0">
      <alignment vertical="center"/>
    </xf>
    <xf numFmtId="176" fontId="8" fillId="27" borderId="0" applyNumberFormat="0" applyBorder="0" applyAlignment="0" applyProtection="0">
      <alignment vertical="center"/>
    </xf>
    <xf numFmtId="176" fontId="8" fillId="30" borderId="0" applyNumberFormat="0" applyBorder="0" applyAlignment="0" applyProtection="0">
      <alignment vertical="center"/>
    </xf>
    <xf numFmtId="176" fontId="8" fillId="31" borderId="0" applyNumberFormat="0" applyBorder="0" applyAlignment="0" applyProtection="0">
      <alignment vertical="center"/>
    </xf>
    <xf numFmtId="176" fontId="38" fillId="0" borderId="0">
      <alignment vertical="center"/>
    </xf>
    <xf numFmtId="176" fontId="7" fillId="0" borderId="0">
      <alignment vertical="center"/>
    </xf>
    <xf numFmtId="176" fontId="7" fillId="11" borderId="0" applyNumberFormat="0" applyBorder="0" applyAlignment="0" applyProtection="0">
      <alignment vertical="center"/>
    </xf>
    <xf numFmtId="176" fontId="7" fillId="10" borderId="0" applyNumberFormat="0" applyBorder="0" applyAlignment="0" applyProtection="0">
      <alignment vertical="center"/>
    </xf>
    <xf numFmtId="176" fontId="7" fillId="8" borderId="8" applyNumberFormat="0" applyFont="0" applyAlignment="0" applyProtection="0">
      <alignment vertical="center"/>
    </xf>
    <xf numFmtId="176" fontId="7" fillId="0" borderId="0">
      <alignment vertical="center"/>
    </xf>
    <xf numFmtId="176" fontId="7" fillId="8" borderId="8" applyNumberFormat="0" applyFont="0" applyAlignment="0" applyProtection="0">
      <alignment vertical="center"/>
    </xf>
    <xf numFmtId="176" fontId="7" fillId="10" borderId="0" applyNumberFormat="0" applyBorder="0" applyAlignment="0" applyProtection="0">
      <alignment vertical="center"/>
    </xf>
    <xf numFmtId="176" fontId="7" fillId="11" borderId="0" applyNumberFormat="0" applyBorder="0" applyAlignment="0" applyProtection="0">
      <alignment vertical="center"/>
    </xf>
    <xf numFmtId="176" fontId="7" fillId="18" borderId="0" applyNumberFormat="0" applyBorder="0" applyAlignment="0" applyProtection="0">
      <alignment vertical="center"/>
    </xf>
    <xf numFmtId="176" fontId="7" fillId="14" borderId="0" applyNumberFormat="0" applyBorder="0" applyAlignment="0" applyProtection="0">
      <alignment vertical="center"/>
    </xf>
    <xf numFmtId="176" fontId="7" fillId="15" borderId="0" applyNumberFormat="0" applyBorder="0" applyAlignment="0" applyProtection="0">
      <alignment vertical="center"/>
    </xf>
    <xf numFmtId="176" fontId="7" fillId="18" borderId="0" applyNumberFormat="0" applyBorder="0" applyAlignment="0" applyProtection="0">
      <alignment vertical="center"/>
    </xf>
    <xf numFmtId="176" fontId="7" fillId="19" borderId="0" applyNumberFormat="0" applyBorder="0" applyAlignment="0" applyProtection="0">
      <alignment vertical="center"/>
    </xf>
    <xf numFmtId="176" fontId="7" fillId="22" borderId="0" applyNumberFormat="0" applyBorder="0" applyAlignment="0" applyProtection="0">
      <alignment vertical="center"/>
    </xf>
    <xf numFmtId="176" fontId="7" fillId="23" borderId="0" applyNumberFormat="0" applyBorder="0" applyAlignment="0" applyProtection="0">
      <alignment vertical="center"/>
    </xf>
    <xf numFmtId="176" fontId="7" fillId="15" borderId="0" applyNumberFormat="0" applyBorder="0" applyAlignment="0" applyProtection="0">
      <alignment vertical="center"/>
    </xf>
    <xf numFmtId="176" fontId="7" fillId="26" borderId="0" applyNumberFormat="0" applyBorder="0" applyAlignment="0" applyProtection="0">
      <alignment vertical="center"/>
    </xf>
    <xf numFmtId="176" fontId="7" fillId="27" borderId="0" applyNumberFormat="0" applyBorder="0" applyAlignment="0" applyProtection="0">
      <alignment vertical="center"/>
    </xf>
    <xf numFmtId="176" fontId="7" fillId="14" borderId="0" applyNumberFormat="0" applyBorder="0" applyAlignment="0" applyProtection="0">
      <alignment vertical="center"/>
    </xf>
    <xf numFmtId="176" fontId="7" fillId="30" borderId="0" applyNumberFormat="0" applyBorder="0" applyAlignment="0" applyProtection="0">
      <alignment vertical="center"/>
    </xf>
    <xf numFmtId="176" fontId="7" fillId="31" borderId="0" applyNumberFormat="0" applyBorder="0" applyAlignment="0" applyProtection="0">
      <alignment vertical="center"/>
    </xf>
    <xf numFmtId="176" fontId="7" fillId="19" borderId="0" applyNumberFormat="0" applyBorder="0" applyAlignment="0" applyProtection="0">
      <alignment vertical="center"/>
    </xf>
    <xf numFmtId="176" fontId="7" fillId="22" borderId="0" applyNumberFormat="0" applyBorder="0" applyAlignment="0" applyProtection="0">
      <alignment vertical="center"/>
    </xf>
    <xf numFmtId="176" fontId="7" fillId="23" borderId="0" applyNumberFormat="0" applyBorder="0" applyAlignment="0" applyProtection="0">
      <alignment vertical="center"/>
    </xf>
    <xf numFmtId="176" fontId="7" fillId="26" borderId="0" applyNumberFormat="0" applyBorder="0" applyAlignment="0" applyProtection="0">
      <alignment vertical="center"/>
    </xf>
    <xf numFmtId="176" fontId="7" fillId="27" borderId="0" applyNumberFormat="0" applyBorder="0" applyAlignment="0" applyProtection="0">
      <alignment vertical="center"/>
    </xf>
    <xf numFmtId="176" fontId="7" fillId="30" borderId="0" applyNumberFormat="0" applyBorder="0" applyAlignment="0" applyProtection="0">
      <alignment vertical="center"/>
    </xf>
    <xf numFmtId="176" fontId="7" fillId="31" borderId="0" applyNumberFormat="0" applyBorder="0" applyAlignment="0" applyProtection="0">
      <alignment vertical="center"/>
    </xf>
    <xf numFmtId="176" fontId="38" fillId="0" borderId="0">
      <alignment vertical="center"/>
    </xf>
    <xf numFmtId="176" fontId="17" fillId="0" borderId="0">
      <alignment vertical="center"/>
    </xf>
    <xf numFmtId="176" fontId="17" fillId="0" borderId="0">
      <alignment vertical="center"/>
    </xf>
    <xf numFmtId="176" fontId="17" fillId="0" borderId="0">
      <alignment vertical="center"/>
    </xf>
    <xf numFmtId="176" fontId="17" fillId="0" borderId="0">
      <alignment vertical="center"/>
    </xf>
    <xf numFmtId="176" fontId="17" fillId="0" borderId="0">
      <alignment vertical="center"/>
    </xf>
    <xf numFmtId="176" fontId="39" fillId="0" borderId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0" borderId="0">
      <alignment vertical="center"/>
    </xf>
    <xf numFmtId="176" fontId="6" fillId="8" borderId="8" applyNumberFormat="0" applyFont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0" borderId="0">
      <alignment vertical="center"/>
    </xf>
    <xf numFmtId="176" fontId="6" fillId="8" borderId="8" applyNumberFormat="0" applyFont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0" borderId="0">
      <alignment vertical="center"/>
    </xf>
    <xf numFmtId="176" fontId="6" fillId="8" borderId="8" applyNumberFormat="0" applyFont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0" borderId="0">
      <alignment vertical="center"/>
    </xf>
    <xf numFmtId="176" fontId="6" fillId="8" borderId="8" applyNumberFormat="0" applyFont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0" borderId="0">
      <alignment vertical="center"/>
    </xf>
    <xf numFmtId="176" fontId="6" fillId="8" borderId="8" applyNumberFormat="0" applyFont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0" borderId="0">
      <alignment vertical="center"/>
    </xf>
    <xf numFmtId="176" fontId="6" fillId="8" borderId="8" applyNumberFormat="0" applyFont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0" borderId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0" borderId="0">
      <alignment vertical="center"/>
    </xf>
    <xf numFmtId="176" fontId="6" fillId="8" borderId="8" applyNumberFormat="0" applyFont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0" borderId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8" borderId="8" applyNumberFormat="0" applyFont="0" applyAlignment="0" applyProtection="0">
      <alignment vertical="center"/>
    </xf>
    <xf numFmtId="176" fontId="6" fillId="0" borderId="0">
      <alignment vertical="center"/>
    </xf>
    <xf numFmtId="176" fontId="6" fillId="8" borderId="8" applyNumberFormat="0" applyFont="0" applyAlignment="0" applyProtection="0">
      <alignment vertical="center"/>
    </xf>
    <xf numFmtId="176" fontId="6" fillId="10" borderId="0" applyNumberFormat="0" applyBorder="0" applyAlignment="0" applyProtection="0">
      <alignment vertical="center"/>
    </xf>
    <xf numFmtId="176" fontId="6" fillId="11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18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15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14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6" fillId="19" borderId="0" applyNumberFormat="0" applyBorder="0" applyAlignment="0" applyProtection="0">
      <alignment vertical="center"/>
    </xf>
    <xf numFmtId="176" fontId="6" fillId="22" borderId="0" applyNumberFormat="0" applyBorder="0" applyAlignment="0" applyProtection="0">
      <alignment vertical="center"/>
    </xf>
    <xf numFmtId="176" fontId="6" fillId="23" borderId="0" applyNumberFormat="0" applyBorder="0" applyAlignment="0" applyProtection="0">
      <alignment vertical="center"/>
    </xf>
    <xf numFmtId="176" fontId="6" fillId="26" borderId="0" applyNumberFormat="0" applyBorder="0" applyAlignment="0" applyProtection="0">
      <alignment vertical="center"/>
    </xf>
    <xf numFmtId="176" fontId="6" fillId="27" borderId="0" applyNumberFormat="0" applyBorder="0" applyAlignment="0" applyProtection="0">
      <alignment vertical="center"/>
    </xf>
    <xf numFmtId="176" fontId="6" fillId="30" borderId="0" applyNumberFormat="0" applyBorder="0" applyAlignment="0" applyProtection="0">
      <alignment vertical="center"/>
    </xf>
    <xf numFmtId="176" fontId="6" fillId="31" borderId="0" applyNumberFormat="0" applyBorder="0" applyAlignment="0" applyProtection="0">
      <alignment vertical="center"/>
    </xf>
    <xf numFmtId="176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176" fontId="40" fillId="0" borderId="1" applyNumberFormat="0" applyFill="0" applyAlignment="0" applyProtection="0">
      <alignment vertical="center"/>
    </xf>
    <xf numFmtId="176" fontId="41" fillId="0" borderId="2" applyNumberFormat="0" applyFill="0" applyAlignment="0" applyProtection="0">
      <alignment vertical="center"/>
    </xf>
    <xf numFmtId="176" fontId="42" fillId="0" borderId="3" applyNumberFormat="0" applyFill="0" applyAlignment="0" applyProtection="0">
      <alignment vertical="center"/>
    </xf>
    <xf numFmtId="176" fontId="42" fillId="0" borderId="0" applyNumberFormat="0" applyFill="0" applyBorder="0" applyAlignment="0" applyProtection="0">
      <alignment vertical="center"/>
    </xf>
    <xf numFmtId="176" fontId="43" fillId="2" borderId="0" applyNumberFormat="0" applyBorder="0" applyAlignment="0" applyProtection="0">
      <alignment vertical="center"/>
    </xf>
    <xf numFmtId="176" fontId="44" fillId="3" borderId="0" applyNumberFormat="0" applyBorder="0" applyAlignment="0" applyProtection="0">
      <alignment vertical="center"/>
    </xf>
    <xf numFmtId="176" fontId="45" fillId="4" borderId="0" applyNumberFormat="0" applyBorder="0" applyAlignment="0" applyProtection="0">
      <alignment vertical="center"/>
    </xf>
    <xf numFmtId="176" fontId="46" fillId="5" borderId="4" applyNumberFormat="0" applyAlignment="0" applyProtection="0">
      <alignment vertical="center"/>
    </xf>
    <xf numFmtId="176" fontId="47" fillId="6" borderId="5" applyNumberFormat="0" applyAlignment="0" applyProtection="0">
      <alignment vertical="center"/>
    </xf>
    <xf numFmtId="176" fontId="48" fillId="6" borderId="4" applyNumberFormat="0" applyAlignment="0" applyProtection="0">
      <alignment vertical="center"/>
    </xf>
    <xf numFmtId="176" fontId="49" fillId="0" borderId="6" applyNumberFormat="0" applyFill="0" applyAlignment="0" applyProtection="0">
      <alignment vertical="center"/>
    </xf>
    <xf numFmtId="176" fontId="50" fillId="7" borderId="7" applyNumberFormat="0" applyAlignment="0" applyProtection="0">
      <alignment vertical="center"/>
    </xf>
    <xf numFmtId="176" fontId="51" fillId="0" borderId="0" applyNumberFormat="0" applyFill="0" applyBorder="0" applyAlignment="0" applyProtection="0">
      <alignment vertical="center"/>
    </xf>
    <xf numFmtId="176" fontId="5" fillId="8" borderId="8" applyNumberFormat="0" applyFont="0" applyAlignment="0" applyProtection="0">
      <alignment vertical="center"/>
    </xf>
    <xf numFmtId="176" fontId="52" fillId="0" borderId="0" applyNumberFormat="0" applyFill="0" applyBorder="0" applyAlignment="0" applyProtection="0">
      <alignment vertical="center"/>
    </xf>
    <xf numFmtId="176" fontId="53" fillId="0" borderId="9" applyNumberFormat="0" applyFill="0" applyAlignment="0" applyProtection="0">
      <alignment vertical="center"/>
    </xf>
    <xf numFmtId="176" fontId="54" fillId="9" borderId="0" applyNumberFormat="0" applyBorder="0" applyAlignment="0" applyProtection="0">
      <alignment vertical="center"/>
    </xf>
    <xf numFmtId="176" fontId="5" fillId="10" borderId="0" applyNumberFormat="0" applyBorder="0" applyAlignment="0" applyProtection="0">
      <alignment vertical="center"/>
    </xf>
    <xf numFmtId="176" fontId="5" fillId="11" borderId="0" applyNumberFormat="0" applyBorder="0" applyAlignment="0" applyProtection="0">
      <alignment vertical="center"/>
    </xf>
    <xf numFmtId="176" fontId="54" fillId="12" borderId="0" applyNumberFormat="0" applyBorder="0" applyAlignment="0" applyProtection="0">
      <alignment vertical="center"/>
    </xf>
    <xf numFmtId="176" fontId="54" fillId="13" borderId="0" applyNumberFormat="0" applyBorder="0" applyAlignment="0" applyProtection="0">
      <alignment vertical="center"/>
    </xf>
    <xf numFmtId="176" fontId="5" fillId="14" borderId="0" applyNumberFormat="0" applyBorder="0" applyAlignment="0" applyProtection="0">
      <alignment vertical="center"/>
    </xf>
    <xf numFmtId="176" fontId="5" fillId="15" borderId="0" applyNumberFormat="0" applyBorder="0" applyAlignment="0" applyProtection="0">
      <alignment vertical="center"/>
    </xf>
    <xf numFmtId="176" fontId="54" fillId="16" borderId="0" applyNumberFormat="0" applyBorder="0" applyAlignment="0" applyProtection="0">
      <alignment vertical="center"/>
    </xf>
    <xf numFmtId="176" fontId="54" fillId="17" borderId="0" applyNumberFormat="0" applyBorder="0" applyAlignment="0" applyProtection="0">
      <alignment vertical="center"/>
    </xf>
    <xf numFmtId="176" fontId="5" fillId="18" borderId="0" applyNumberFormat="0" applyBorder="0" applyAlignment="0" applyProtection="0">
      <alignment vertical="center"/>
    </xf>
    <xf numFmtId="176" fontId="5" fillId="19" borderId="0" applyNumberFormat="0" applyBorder="0" applyAlignment="0" applyProtection="0">
      <alignment vertical="center"/>
    </xf>
    <xf numFmtId="176" fontId="54" fillId="20" borderId="0" applyNumberFormat="0" applyBorder="0" applyAlignment="0" applyProtection="0">
      <alignment vertical="center"/>
    </xf>
    <xf numFmtId="176" fontId="54" fillId="21" borderId="0" applyNumberFormat="0" applyBorder="0" applyAlignment="0" applyProtection="0">
      <alignment vertical="center"/>
    </xf>
    <xf numFmtId="176" fontId="5" fillId="22" borderId="0" applyNumberFormat="0" applyBorder="0" applyAlignment="0" applyProtection="0">
      <alignment vertical="center"/>
    </xf>
    <xf numFmtId="176" fontId="5" fillId="23" borderId="0" applyNumberFormat="0" applyBorder="0" applyAlignment="0" applyProtection="0">
      <alignment vertical="center"/>
    </xf>
    <xf numFmtId="176" fontId="54" fillId="24" borderId="0" applyNumberFormat="0" applyBorder="0" applyAlignment="0" applyProtection="0">
      <alignment vertical="center"/>
    </xf>
    <xf numFmtId="176" fontId="54" fillId="25" borderId="0" applyNumberFormat="0" applyBorder="0" applyAlignment="0" applyProtection="0">
      <alignment vertical="center"/>
    </xf>
    <xf numFmtId="176" fontId="5" fillId="26" borderId="0" applyNumberFormat="0" applyBorder="0" applyAlignment="0" applyProtection="0">
      <alignment vertical="center"/>
    </xf>
    <xf numFmtId="176" fontId="5" fillId="27" borderId="0" applyNumberFormat="0" applyBorder="0" applyAlignment="0" applyProtection="0">
      <alignment vertical="center"/>
    </xf>
    <xf numFmtId="176" fontId="54" fillId="28" borderId="0" applyNumberFormat="0" applyBorder="0" applyAlignment="0" applyProtection="0">
      <alignment vertical="center"/>
    </xf>
    <xf numFmtId="176" fontId="54" fillId="29" borderId="0" applyNumberFormat="0" applyBorder="0" applyAlignment="0" applyProtection="0">
      <alignment vertical="center"/>
    </xf>
    <xf numFmtId="176" fontId="5" fillId="30" borderId="0" applyNumberFormat="0" applyBorder="0" applyAlignment="0" applyProtection="0">
      <alignment vertical="center"/>
    </xf>
    <xf numFmtId="176" fontId="5" fillId="31" borderId="0" applyNumberFormat="0" applyBorder="0" applyAlignment="0" applyProtection="0">
      <alignment vertical="center"/>
    </xf>
    <xf numFmtId="176" fontId="54" fillId="32" borderId="0" applyNumberFormat="0" applyBorder="0" applyAlignment="0" applyProtection="0">
      <alignment vertical="center"/>
    </xf>
    <xf numFmtId="9" fontId="55" fillId="0" borderId="0" applyFont="0" applyFill="0" applyBorder="0" applyAlignment="0" applyProtection="0">
      <alignment vertical="center"/>
    </xf>
    <xf numFmtId="176" fontId="4" fillId="0" borderId="0">
      <alignment vertical="center"/>
    </xf>
    <xf numFmtId="176" fontId="3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4" fillId="12" borderId="0" applyNumberFormat="0" applyBorder="0" applyAlignment="0" applyProtection="0">
      <alignment vertical="center"/>
    </xf>
    <xf numFmtId="0" fontId="54" fillId="16" borderId="0" applyNumberFormat="0" applyBorder="0" applyAlignment="0" applyProtection="0">
      <alignment vertical="center"/>
    </xf>
    <xf numFmtId="0" fontId="54" fillId="20" borderId="0" applyNumberFormat="0" applyBorder="0" applyAlignment="0" applyProtection="0">
      <alignment vertical="center"/>
    </xf>
    <xf numFmtId="0" fontId="54" fillId="24" borderId="0" applyNumberFormat="0" applyBorder="0" applyAlignment="0" applyProtection="0">
      <alignment vertical="center"/>
    </xf>
    <xf numFmtId="0" fontId="54" fillId="28" borderId="0" applyNumberFormat="0" applyBorder="0" applyAlignment="0" applyProtection="0">
      <alignment vertical="center"/>
    </xf>
    <xf numFmtId="0" fontId="54" fillId="32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40" fillId="0" borderId="1" applyNumberFormat="0" applyFill="0" applyAlignment="0" applyProtection="0">
      <alignment vertical="center"/>
    </xf>
    <xf numFmtId="0" fontId="41" fillId="0" borderId="2" applyNumberFormat="0" applyFill="0" applyAlignment="0" applyProtection="0">
      <alignment vertical="center"/>
    </xf>
    <xf numFmtId="0" fontId="42" fillId="0" borderId="3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4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3" fillId="0" borderId="0">
      <alignment vertical="center"/>
    </xf>
    <xf numFmtId="0" fontId="35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4" fillId="0" borderId="0">
      <alignment vertical="center"/>
    </xf>
    <xf numFmtId="0" fontId="3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34" fillId="0" borderId="0">
      <alignment vertical="center"/>
    </xf>
    <xf numFmtId="0" fontId="43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53" fillId="0" borderId="9" applyNumberFormat="0" applyFill="0" applyAlignment="0" applyProtection="0">
      <alignment vertical="center"/>
    </xf>
    <xf numFmtId="0" fontId="48" fillId="6" borderId="4" applyNumberFormat="0" applyAlignment="0" applyProtection="0">
      <alignment vertical="center"/>
    </xf>
    <xf numFmtId="0" fontId="50" fillId="7" borderId="7" applyNumberForma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9" fillId="0" borderId="6" applyNumberFormat="0" applyFill="0" applyAlignment="0" applyProtection="0">
      <alignment vertical="center"/>
    </xf>
    <xf numFmtId="0" fontId="54" fillId="9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54" fillId="17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54" fillId="25" borderId="0" applyNumberFormat="0" applyBorder="0" applyAlignment="0" applyProtection="0">
      <alignment vertical="center"/>
    </xf>
    <xf numFmtId="0" fontId="54" fillId="29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7" fillId="6" borderId="5" applyNumberFormat="0" applyAlignment="0" applyProtection="0">
      <alignment vertical="center"/>
    </xf>
    <xf numFmtId="0" fontId="46" fillId="5" borderId="4" applyNumberForma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2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1" fillId="0" borderId="0">
      <alignment vertical="center"/>
    </xf>
    <xf numFmtId="0" fontId="5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8" borderId="8" applyNumberFormat="0" applyFont="0" applyAlignment="0" applyProtection="0">
      <alignment vertical="center"/>
    </xf>
    <xf numFmtId="0" fontId="54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54" fillId="12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54" fillId="16" borderId="0" applyNumberFormat="0" applyBorder="0" applyAlignment="0" applyProtection="0">
      <alignment vertical="center"/>
    </xf>
    <xf numFmtId="0" fontId="54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54" fillId="20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54" fillId="24" borderId="0" applyNumberFormat="0" applyBorder="0" applyAlignment="0" applyProtection="0">
      <alignment vertical="center"/>
    </xf>
    <xf numFmtId="0" fontId="54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54" fillId="28" borderId="0" applyNumberFormat="0" applyBorder="0" applyAlignment="0" applyProtection="0">
      <alignment vertical="center"/>
    </xf>
    <xf numFmtId="0" fontId="54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54" fillId="32" borderId="0" applyNumberFormat="0" applyBorder="0" applyAlignment="0" applyProtection="0">
      <alignment vertical="center"/>
    </xf>
  </cellStyleXfs>
  <cellXfs count="51">
    <xf numFmtId="176" fontId="0" fillId="0" borderId="0" xfId="0">
      <alignment vertical="center"/>
    </xf>
    <xf numFmtId="0" fontId="0" fillId="0" borderId="0" xfId="0" applyNumberFormat="1">
      <alignment vertical="center"/>
    </xf>
    <xf numFmtId="14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13" fillId="0" borderId="0" xfId="0" applyNumberFormat="1" applyFont="1">
      <alignment vertical="center"/>
    </xf>
    <xf numFmtId="10" fontId="0" fillId="0" borderId="0" xfId="0" applyNumberFormat="1">
      <alignment vertical="center"/>
    </xf>
    <xf numFmtId="14" fontId="13" fillId="0" borderId="0" xfId="0" applyNumberFormat="1" applyFont="1">
      <alignment vertical="center"/>
    </xf>
    <xf numFmtId="0" fontId="0" fillId="0" borderId="0" xfId="0" applyNumberFormat="1" applyFont="1">
      <alignment vertical="center"/>
    </xf>
    <xf numFmtId="10" fontId="0" fillId="0" borderId="0" xfId="1098" applyNumberFormat="1" applyFont="1">
      <alignment vertical="center"/>
    </xf>
    <xf numFmtId="177" fontId="13" fillId="0" borderId="0" xfId="0" applyNumberFormat="1" applyFont="1">
      <alignment vertical="center"/>
    </xf>
    <xf numFmtId="9" fontId="0" fillId="0" borderId="0" xfId="0" applyNumberFormat="1">
      <alignment vertical="center"/>
    </xf>
    <xf numFmtId="180" fontId="13" fillId="0" borderId="0" xfId="0" applyNumberFormat="1" applyFont="1">
      <alignment vertical="center"/>
    </xf>
    <xf numFmtId="180" fontId="0" fillId="0" borderId="0" xfId="0" applyNumberFormat="1">
      <alignment vertical="center"/>
    </xf>
    <xf numFmtId="179" fontId="0" fillId="0" borderId="0" xfId="0" applyNumberFormat="1" applyFont="1">
      <alignment vertical="center"/>
    </xf>
    <xf numFmtId="179" fontId="13" fillId="0" borderId="0" xfId="0" applyNumberFormat="1" applyFont="1">
      <alignment vertical="center"/>
    </xf>
    <xf numFmtId="179" fontId="0" fillId="0" borderId="0" xfId="0" applyNumberFormat="1">
      <alignment vertical="center"/>
    </xf>
    <xf numFmtId="0" fontId="57" fillId="0" borderId="0" xfId="0" applyNumberFormat="1" applyFont="1" applyAlignment="1"/>
    <xf numFmtId="0" fontId="57" fillId="34" borderId="10" xfId="0" applyNumberFormat="1" applyFont="1" applyFill="1" applyBorder="1" applyAlignment="1">
      <alignment horizontal="left"/>
    </xf>
    <xf numFmtId="0" fontId="57" fillId="34" borderId="10" xfId="0" applyNumberFormat="1" applyFont="1" applyFill="1" applyBorder="1" applyAlignment="1"/>
    <xf numFmtId="178" fontId="57" fillId="34" borderId="10" xfId="0" applyNumberFormat="1" applyFont="1" applyFill="1" applyBorder="1" applyAlignment="1"/>
    <xf numFmtId="179" fontId="57" fillId="34" borderId="10" xfId="0" applyNumberFormat="1" applyFont="1" applyFill="1" applyBorder="1" applyAlignment="1"/>
    <xf numFmtId="10" fontId="57" fillId="34" borderId="10" xfId="0" applyNumberFormat="1" applyFont="1" applyFill="1" applyBorder="1" applyAlignment="1"/>
    <xf numFmtId="0" fontId="57" fillId="33" borderId="11" xfId="0" applyNumberFormat="1" applyFont="1" applyFill="1" applyBorder="1" applyAlignment="1">
      <alignment horizontal="left"/>
    </xf>
    <xf numFmtId="0" fontId="57" fillId="33" borderId="12" xfId="0" applyNumberFormat="1" applyFont="1" applyFill="1" applyBorder="1" applyAlignment="1">
      <alignment horizontal="left"/>
    </xf>
    <xf numFmtId="0" fontId="57" fillId="33" borderId="13" xfId="0" applyNumberFormat="1" applyFont="1" applyFill="1" applyBorder="1" applyAlignment="1">
      <alignment horizontal="left"/>
    </xf>
    <xf numFmtId="0" fontId="57" fillId="33" borderId="10" xfId="0" applyNumberFormat="1" applyFont="1" applyFill="1" applyBorder="1" applyAlignment="1"/>
    <xf numFmtId="178" fontId="57" fillId="33" borderId="10" xfId="0" applyNumberFormat="1" applyFont="1" applyFill="1" applyBorder="1" applyAlignment="1"/>
    <xf numFmtId="14" fontId="57" fillId="33" borderId="10" xfId="0" applyNumberFormat="1" applyFont="1" applyFill="1" applyBorder="1">
      <alignment vertical="center"/>
    </xf>
    <xf numFmtId="179" fontId="57" fillId="33" borderId="10" xfId="0" applyNumberFormat="1" applyFont="1" applyFill="1" applyBorder="1" applyAlignment="1"/>
    <xf numFmtId="10" fontId="57" fillId="0" borderId="0" xfId="1098" applyNumberFormat="1" applyFont="1" applyAlignment="1"/>
    <xf numFmtId="0" fontId="57" fillId="34" borderId="11" xfId="0" applyNumberFormat="1" applyFont="1" applyFill="1" applyBorder="1" applyAlignment="1">
      <alignment horizontal="left"/>
    </xf>
    <xf numFmtId="0" fontId="57" fillId="34" borderId="12" xfId="0" applyNumberFormat="1" applyFont="1" applyFill="1" applyBorder="1" applyAlignment="1">
      <alignment horizontal="left"/>
    </xf>
    <xf numFmtId="0" fontId="57" fillId="34" borderId="13" xfId="0" applyNumberFormat="1" applyFont="1" applyFill="1" applyBorder="1" applyAlignment="1">
      <alignment horizontal="left"/>
    </xf>
    <xf numFmtId="0" fontId="57" fillId="35" borderId="10" xfId="0" applyNumberFormat="1" applyFont="1" applyFill="1" applyBorder="1" applyAlignment="1"/>
    <xf numFmtId="10" fontId="57" fillId="35" borderId="10" xfId="0" applyNumberFormat="1" applyFont="1" applyFill="1" applyBorder="1" applyAlignment="1"/>
    <xf numFmtId="10" fontId="57" fillId="0" borderId="0" xfId="0" applyNumberFormat="1" applyFont="1" applyAlignment="1"/>
    <xf numFmtId="0" fontId="57" fillId="34" borderId="10" xfId="0" applyNumberFormat="1" applyFont="1" applyFill="1" applyBorder="1" applyAlignment="1">
      <alignment horizontal="center"/>
    </xf>
    <xf numFmtId="0" fontId="57" fillId="34" borderId="10" xfId="0" quotePrefix="1" applyNumberFormat="1" applyFont="1" applyFill="1" applyBorder="1" applyAlignment="1">
      <alignment horizontal="center"/>
    </xf>
    <xf numFmtId="14" fontId="57" fillId="33" borderId="10" xfId="0" applyNumberFormat="1" applyFont="1" applyFill="1" applyBorder="1" applyAlignment="1">
      <alignment horizontal="center"/>
    </xf>
    <xf numFmtId="14" fontId="57" fillId="34" borderId="10" xfId="0" applyNumberFormat="1" applyFont="1" applyFill="1" applyBorder="1" applyAlignment="1">
      <alignment horizontal="center"/>
    </xf>
    <xf numFmtId="181" fontId="0" fillId="0" borderId="0" xfId="0" applyNumberFormat="1">
      <alignment vertical="center"/>
    </xf>
    <xf numFmtId="181" fontId="13" fillId="0" borderId="0" xfId="0" applyNumberFormat="1" applyFont="1">
      <alignment vertical="center"/>
    </xf>
    <xf numFmtId="14" fontId="13" fillId="0" borderId="10" xfId="0" applyNumberFormat="1" applyFont="1" applyBorder="1">
      <alignment vertical="center"/>
    </xf>
    <xf numFmtId="181" fontId="13" fillId="0" borderId="10" xfId="0" applyNumberFormat="1" applyFont="1" applyBorder="1">
      <alignment vertical="center"/>
    </xf>
    <xf numFmtId="14" fontId="0" fillId="0" borderId="10" xfId="0" applyNumberFormat="1" applyBorder="1">
      <alignment vertical="center"/>
    </xf>
    <xf numFmtId="181" fontId="0" fillId="0" borderId="10" xfId="0" applyNumberFormat="1" applyBorder="1">
      <alignment vertical="center"/>
    </xf>
    <xf numFmtId="0" fontId="57" fillId="0" borderId="10" xfId="0" applyNumberFormat="1" applyFont="1" applyFill="1" applyBorder="1" applyAlignment="1"/>
    <xf numFmtId="14" fontId="57" fillId="0" borderId="10" xfId="0" applyNumberFormat="1" applyFont="1" applyFill="1" applyBorder="1" applyAlignment="1"/>
    <xf numFmtId="9" fontId="57" fillId="0" borderId="10" xfId="0" applyNumberFormat="1" applyFont="1" applyFill="1" applyBorder="1" applyAlignment="1"/>
    <xf numFmtId="10" fontId="57" fillId="0" borderId="10" xfId="0" applyNumberFormat="1" applyFont="1" applyFill="1" applyBorder="1" applyAlignment="1"/>
    <xf numFmtId="0" fontId="57" fillId="34" borderId="10" xfId="0" applyNumberFormat="1" applyFont="1" applyFill="1" applyBorder="1" applyAlignment="1">
      <alignment horizontal="left"/>
    </xf>
  </cellXfs>
  <cellStyles count="2184">
    <cellStyle name="20% - 强调文字颜色 1 10" xfId="413"/>
    <cellStyle name="20% - 强调文字颜色 1 10 2" xfId="907"/>
    <cellStyle name="20% - 强调文字颜色 1 10 2 2" xfId="1105"/>
    <cellStyle name="20% - 强调文字颜色 1 10 3" xfId="1104"/>
    <cellStyle name="20% - 强调文字颜色 1 11" xfId="492"/>
    <cellStyle name="20% - 强调文字颜色 1 11 2" xfId="984"/>
    <cellStyle name="20% - 强调文字颜色 1 11 2 2" xfId="1107"/>
    <cellStyle name="20% - 强调文字颜色 1 11 3" xfId="1106"/>
    <cellStyle name="20% - 强调文字颜色 1 12" xfId="485"/>
    <cellStyle name="20% - 强调文字颜色 1 12 2" xfId="977"/>
    <cellStyle name="20% - 强调文字颜色 1 12 2 2" xfId="1109"/>
    <cellStyle name="20% - 强调文字颜色 1 12 3" xfId="1108"/>
    <cellStyle name="20% - 强调文字颜色 1 13" xfId="507"/>
    <cellStyle name="20% - 强调文字颜色 1 13 2" xfId="999"/>
    <cellStyle name="20% - 强调文字颜色 1 13 2 2" xfId="1111"/>
    <cellStyle name="20% - 强调文字颜色 1 13 3" xfId="1110"/>
    <cellStyle name="20% - 强调文字颜色 1 14" xfId="517"/>
    <cellStyle name="20% - 强调文字颜色 1 14 2" xfId="1009"/>
    <cellStyle name="20% - 强调文字颜色 1 14 2 2" xfId="1113"/>
    <cellStyle name="20% - 强调文字颜色 1 14 3" xfId="1112"/>
    <cellStyle name="20% - 强调文字颜色 1 15" xfId="543"/>
    <cellStyle name="20% - 强调文字颜色 1 15 2" xfId="1034"/>
    <cellStyle name="20% - 强调文字颜色 1 15 2 2" xfId="1115"/>
    <cellStyle name="20% - 强调文字颜色 1 15 3" xfId="1114"/>
    <cellStyle name="20% - 强调文字颜色 1 16" xfId="539"/>
    <cellStyle name="20% - 强调文字颜色 1 16 2" xfId="1030"/>
    <cellStyle name="20% - 强调文字颜色 1 16 2 2" xfId="1117"/>
    <cellStyle name="20% - 强调文字颜色 1 16 3" xfId="1116"/>
    <cellStyle name="20% - 强调文字颜色 1 17" xfId="572"/>
    <cellStyle name="20% - 强调文字颜色 1 17 2" xfId="1118"/>
    <cellStyle name="20% - 强调文字颜色 1 18" xfId="1075"/>
    <cellStyle name="20% - 强调文字颜色 1 18 2" xfId="1119"/>
    <cellStyle name="20% - 强调文字颜色 1 2" xfId="63"/>
    <cellStyle name="20% - 强调文字颜色 1 2 2" xfId="144"/>
    <cellStyle name="20% - 强调文字颜色 1 2 2 2" xfId="657"/>
    <cellStyle name="20% - 强调文字颜色 1 2 2 2 2" xfId="1122"/>
    <cellStyle name="20% - 强调文字颜色 1 2 2 3" xfId="1121"/>
    <cellStyle name="20% - 强调文字颜色 1 2 3" xfId="209"/>
    <cellStyle name="20% - 强调文字颜色 1 2 3 2" xfId="722"/>
    <cellStyle name="20% - 强调文字颜色 1 2 3 2 2" xfId="1124"/>
    <cellStyle name="20% - 强调文字颜色 1 2 3 3" xfId="1123"/>
    <cellStyle name="20% - 强调文字颜色 1 2 4" xfId="282"/>
    <cellStyle name="20% - 强调文字颜色 1 2 4 2" xfId="789"/>
    <cellStyle name="20% - 强调文字颜色 1 2 4 2 2" xfId="1126"/>
    <cellStyle name="20% - 强调文字颜色 1 2 4 3" xfId="1125"/>
    <cellStyle name="20% - 强调文字颜色 1 2 5" xfId="362"/>
    <cellStyle name="20% - 强调文字颜色 1 2 5 2" xfId="856"/>
    <cellStyle name="20% - 强调文字颜色 1 2 5 2 2" xfId="1128"/>
    <cellStyle name="20% - 强调文字颜色 1 2 5 3" xfId="1127"/>
    <cellStyle name="20% - 强调文字颜色 1 2 6" xfId="429"/>
    <cellStyle name="20% - 强调文字颜色 1 2 6 2" xfId="923"/>
    <cellStyle name="20% - 强调文字颜色 1 2 6 2 2" xfId="1130"/>
    <cellStyle name="20% - 强调文字颜色 1 2 6 3" xfId="1129"/>
    <cellStyle name="20% - 强调文字颜色 1 2 7" xfId="588"/>
    <cellStyle name="20% - 强调文字颜色 1 2 7 2" xfId="1131"/>
    <cellStyle name="20% - 强调文字颜色 1 2 8" xfId="1120"/>
    <cellStyle name="20% - 强调文字颜色 1 3" xfId="76"/>
    <cellStyle name="20% - 强调文字颜色 1 3 2" xfId="157"/>
    <cellStyle name="20% - 强调文字颜色 1 3 2 2" xfId="670"/>
    <cellStyle name="20% - 强调文字颜色 1 3 2 2 2" xfId="1134"/>
    <cellStyle name="20% - 强调文字颜色 1 3 2 3" xfId="1133"/>
    <cellStyle name="20% - 强调文字颜色 1 3 3" xfId="222"/>
    <cellStyle name="20% - 强调文字颜色 1 3 3 2" xfId="735"/>
    <cellStyle name="20% - 强调文字颜色 1 3 3 2 2" xfId="1136"/>
    <cellStyle name="20% - 强调文字颜色 1 3 3 3" xfId="1135"/>
    <cellStyle name="20% - 强调文字颜色 1 3 4" xfId="295"/>
    <cellStyle name="20% - 强调文字颜色 1 3 4 2" xfId="802"/>
    <cellStyle name="20% - 强调文字颜色 1 3 4 2 2" xfId="1138"/>
    <cellStyle name="20% - 强调文字颜色 1 3 4 3" xfId="1137"/>
    <cellStyle name="20% - 强调文字颜色 1 3 5" xfId="375"/>
    <cellStyle name="20% - 强调文字颜色 1 3 5 2" xfId="869"/>
    <cellStyle name="20% - 强调文字颜色 1 3 5 2 2" xfId="1140"/>
    <cellStyle name="20% - 强调文字颜色 1 3 5 3" xfId="1139"/>
    <cellStyle name="20% - 强调文字颜色 1 3 6" xfId="442"/>
    <cellStyle name="20% - 强调文字颜色 1 3 6 2" xfId="936"/>
    <cellStyle name="20% - 强调文字颜色 1 3 6 2 2" xfId="1142"/>
    <cellStyle name="20% - 强调文字颜色 1 3 6 3" xfId="1141"/>
    <cellStyle name="20% - 强调文字颜色 1 3 7" xfId="601"/>
    <cellStyle name="20% - 强调文字颜色 1 3 7 2" xfId="1143"/>
    <cellStyle name="20% - 强调文字颜色 1 3 8" xfId="1132"/>
    <cellStyle name="20% - 强调文字颜色 1 4" xfId="89"/>
    <cellStyle name="20% - 强调文字颜色 1 4 2" xfId="170"/>
    <cellStyle name="20% - 强调文字颜色 1 4 2 2" xfId="683"/>
    <cellStyle name="20% - 强调文字颜色 1 4 2 2 2" xfId="1146"/>
    <cellStyle name="20% - 强调文字颜色 1 4 2 3" xfId="1145"/>
    <cellStyle name="20% - 强调文字颜色 1 4 3" xfId="235"/>
    <cellStyle name="20% - 强调文字颜色 1 4 3 2" xfId="748"/>
    <cellStyle name="20% - 强调文字颜色 1 4 3 2 2" xfId="1148"/>
    <cellStyle name="20% - 强调文字颜色 1 4 3 3" xfId="1147"/>
    <cellStyle name="20% - 强调文字颜色 1 4 4" xfId="308"/>
    <cellStyle name="20% - 强调文字颜色 1 4 4 2" xfId="815"/>
    <cellStyle name="20% - 强调文字颜色 1 4 4 2 2" xfId="1150"/>
    <cellStyle name="20% - 强调文字颜色 1 4 4 3" xfId="1149"/>
    <cellStyle name="20% - 强调文字颜色 1 4 5" xfId="388"/>
    <cellStyle name="20% - 强调文字颜色 1 4 5 2" xfId="882"/>
    <cellStyle name="20% - 强调文字颜色 1 4 5 2 2" xfId="1152"/>
    <cellStyle name="20% - 强调文字颜色 1 4 5 3" xfId="1151"/>
    <cellStyle name="20% - 强调文字颜色 1 4 6" xfId="455"/>
    <cellStyle name="20% - 强调文字颜色 1 4 6 2" xfId="949"/>
    <cellStyle name="20% - 强调文字颜色 1 4 6 2 2" xfId="1154"/>
    <cellStyle name="20% - 强调文字颜色 1 4 6 3" xfId="1153"/>
    <cellStyle name="20% - 强调文字颜色 1 4 7" xfId="614"/>
    <cellStyle name="20% - 强调文字颜色 1 4 7 2" xfId="1155"/>
    <cellStyle name="20% - 强调文字颜色 1 4 8" xfId="1144"/>
    <cellStyle name="20% - 强调文字颜色 1 5" xfId="102"/>
    <cellStyle name="20% - 强调文字颜色 1 5 2" xfId="183"/>
    <cellStyle name="20% - 强调文字颜色 1 5 2 2" xfId="696"/>
    <cellStyle name="20% - 强调文字颜色 1 5 2 2 2" xfId="1158"/>
    <cellStyle name="20% - 强调文字颜色 1 5 2 3" xfId="1157"/>
    <cellStyle name="20% - 强调文字颜色 1 5 3" xfId="248"/>
    <cellStyle name="20% - 强调文字颜色 1 5 3 2" xfId="761"/>
    <cellStyle name="20% - 强调文字颜色 1 5 3 2 2" xfId="1160"/>
    <cellStyle name="20% - 强调文字颜色 1 5 3 3" xfId="1159"/>
    <cellStyle name="20% - 强调文字颜色 1 5 4" xfId="321"/>
    <cellStyle name="20% - 强调文字颜色 1 5 4 2" xfId="828"/>
    <cellStyle name="20% - 强调文字颜色 1 5 4 2 2" xfId="1162"/>
    <cellStyle name="20% - 强调文字颜色 1 5 4 3" xfId="1161"/>
    <cellStyle name="20% - 强调文字颜色 1 5 5" xfId="401"/>
    <cellStyle name="20% - 强调文字颜色 1 5 5 2" xfId="895"/>
    <cellStyle name="20% - 强调文字颜色 1 5 5 2 2" xfId="1164"/>
    <cellStyle name="20% - 强调文字颜色 1 5 5 3" xfId="1163"/>
    <cellStyle name="20% - 强调文字颜色 1 5 6" xfId="468"/>
    <cellStyle name="20% - 强调文字颜色 1 5 6 2" xfId="962"/>
    <cellStyle name="20% - 强调文字颜色 1 5 6 2 2" xfId="1166"/>
    <cellStyle name="20% - 强调文字颜色 1 5 6 3" xfId="1165"/>
    <cellStyle name="20% - 强调文字颜色 1 5 7" xfId="627"/>
    <cellStyle name="20% - 强调文字颜色 1 5 7 2" xfId="1167"/>
    <cellStyle name="20% - 强调文字颜色 1 5 8" xfId="1156"/>
    <cellStyle name="20% - 强调文字颜色 1 6" xfId="122"/>
    <cellStyle name="20% - 强调文字颜色 1 6 2" xfId="639"/>
    <cellStyle name="20% - 强调文字颜色 1 6 2 2" xfId="1169"/>
    <cellStyle name="20% - 强调文字颜色 1 6 3" xfId="1168"/>
    <cellStyle name="20% - 强调文字颜色 1 7" xfId="130"/>
    <cellStyle name="20% - 强调文字颜色 1 7 2" xfId="646"/>
    <cellStyle name="20% - 强调文字颜色 1 7 2 2" xfId="1171"/>
    <cellStyle name="20% - 强调文字颜色 1 7 3" xfId="1170"/>
    <cellStyle name="20% - 强调文字颜色 1 8" xfId="266"/>
    <cellStyle name="20% - 强调文字颜色 1 8 2" xfId="773"/>
    <cellStyle name="20% - 强调文字颜色 1 8 2 2" xfId="1173"/>
    <cellStyle name="20% - 强调文字颜色 1 8 3" xfId="1172"/>
    <cellStyle name="20% - 强调文字颜色 1 9" xfId="346"/>
    <cellStyle name="20% - 强调文字颜色 1 9 2" xfId="840"/>
    <cellStyle name="20% - 强调文字颜色 1 9 2 2" xfId="1175"/>
    <cellStyle name="20% - 强调文字颜色 1 9 3" xfId="1174"/>
    <cellStyle name="20% - 强调文字颜色 2 10" xfId="415"/>
    <cellStyle name="20% - 强调文字颜色 2 10 2" xfId="909"/>
    <cellStyle name="20% - 强调文字颜色 2 10 2 2" xfId="1177"/>
    <cellStyle name="20% - 强调文字颜色 2 10 3" xfId="1176"/>
    <cellStyle name="20% - 强调文字颜色 2 11" xfId="495"/>
    <cellStyle name="20% - 强调文字颜色 2 11 2" xfId="987"/>
    <cellStyle name="20% - 强调文字颜色 2 11 2 2" xfId="1179"/>
    <cellStyle name="20% - 强调文字颜色 2 11 3" xfId="1178"/>
    <cellStyle name="20% - 强调文字颜色 2 12" xfId="506"/>
    <cellStyle name="20% - 强调文字颜色 2 12 2" xfId="998"/>
    <cellStyle name="20% - 强调文字颜色 2 12 2 2" xfId="1181"/>
    <cellStyle name="20% - 强调文字颜色 2 12 3" xfId="1180"/>
    <cellStyle name="20% - 强调文字颜色 2 13" xfId="516"/>
    <cellStyle name="20% - 强调文字颜色 2 13 2" xfId="1008"/>
    <cellStyle name="20% - 强调文字颜色 2 13 2 2" xfId="1183"/>
    <cellStyle name="20% - 强调文字颜色 2 13 3" xfId="1182"/>
    <cellStyle name="20% - 强调文字颜色 2 14" xfId="526"/>
    <cellStyle name="20% - 强调文字颜色 2 14 2" xfId="1018"/>
    <cellStyle name="20% - 强调文字颜色 2 14 2 2" xfId="1185"/>
    <cellStyle name="20% - 强调文字颜色 2 14 3" xfId="1184"/>
    <cellStyle name="20% - 强调文字颜色 2 15" xfId="546"/>
    <cellStyle name="20% - 强调文字颜色 2 15 2" xfId="1037"/>
    <cellStyle name="20% - 强调文字颜色 2 15 2 2" xfId="1187"/>
    <cellStyle name="20% - 强调文字颜色 2 15 3" xfId="1186"/>
    <cellStyle name="20% - 强调文字颜色 2 16" xfId="555"/>
    <cellStyle name="20% - 强调文字颜色 2 16 2" xfId="1046"/>
    <cellStyle name="20% - 强调文字颜色 2 16 2 2" xfId="1189"/>
    <cellStyle name="20% - 强调文字颜色 2 16 3" xfId="1188"/>
    <cellStyle name="20% - 强调文字颜色 2 17" xfId="574"/>
    <cellStyle name="20% - 强调文字颜色 2 17 2" xfId="1190"/>
    <cellStyle name="20% - 强调文字颜色 2 18" xfId="1079"/>
    <cellStyle name="20% - 强调文字颜色 2 18 2" xfId="1191"/>
    <cellStyle name="20% - 强调文字颜色 2 2" xfId="65"/>
    <cellStyle name="20% - 强调文字颜色 2 2 2" xfId="146"/>
    <cellStyle name="20% - 强调文字颜色 2 2 2 2" xfId="659"/>
    <cellStyle name="20% - 强调文字颜色 2 2 2 2 2" xfId="1194"/>
    <cellStyle name="20% - 强调文字颜色 2 2 2 3" xfId="1193"/>
    <cellStyle name="20% - 强调文字颜色 2 2 3" xfId="211"/>
    <cellStyle name="20% - 强调文字颜色 2 2 3 2" xfId="724"/>
    <cellStyle name="20% - 强调文字颜色 2 2 3 2 2" xfId="1196"/>
    <cellStyle name="20% - 强调文字颜色 2 2 3 3" xfId="1195"/>
    <cellStyle name="20% - 强调文字颜色 2 2 4" xfId="284"/>
    <cellStyle name="20% - 强调文字颜色 2 2 4 2" xfId="791"/>
    <cellStyle name="20% - 强调文字颜色 2 2 4 2 2" xfId="1198"/>
    <cellStyle name="20% - 强调文字颜色 2 2 4 3" xfId="1197"/>
    <cellStyle name="20% - 强调文字颜色 2 2 5" xfId="364"/>
    <cellStyle name="20% - 强调文字颜色 2 2 5 2" xfId="858"/>
    <cellStyle name="20% - 强调文字颜色 2 2 5 2 2" xfId="1200"/>
    <cellStyle name="20% - 强调文字颜色 2 2 5 3" xfId="1199"/>
    <cellStyle name="20% - 强调文字颜色 2 2 6" xfId="431"/>
    <cellStyle name="20% - 强调文字颜色 2 2 6 2" xfId="925"/>
    <cellStyle name="20% - 强调文字颜色 2 2 6 2 2" xfId="1202"/>
    <cellStyle name="20% - 强调文字颜色 2 2 6 3" xfId="1201"/>
    <cellStyle name="20% - 强调文字颜色 2 2 7" xfId="590"/>
    <cellStyle name="20% - 强调文字颜色 2 2 7 2" xfId="1203"/>
    <cellStyle name="20% - 强调文字颜色 2 2 8" xfId="1192"/>
    <cellStyle name="20% - 强调文字颜色 2 3" xfId="78"/>
    <cellStyle name="20% - 强调文字颜色 2 3 2" xfId="159"/>
    <cellStyle name="20% - 强调文字颜色 2 3 2 2" xfId="672"/>
    <cellStyle name="20% - 强调文字颜色 2 3 2 2 2" xfId="1206"/>
    <cellStyle name="20% - 强调文字颜色 2 3 2 3" xfId="1205"/>
    <cellStyle name="20% - 强调文字颜色 2 3 3" xfId="224"/>
    <cellStyle name="20% - 强调文字颜色 2 3 3 2" xfId="737"/>
    <cellStyle name="20% - 强调文字颜色 2 3 3 2 2" xfId="1208"/>
    <cellStyle name="20% - 强调文字颜色 2 3 3 3" xfId="1207"/>
    <cellStyle name="20% - 强调文字颜色 2 3 4" xfId="297"/>
    <cellStyle name="20% - 强调文字颜色 2 3 4 2" xfId="804"/>
    <cellStyle name="20% - 强调文字颜色 2 3 4 2 2" xfId="1210"/>
    <cellStyle name="20% - 强调文字颜色 2 3 4 3" xfId="1209"/>
    <cellStyle name="20% - 强调文字颜色 2 3 5" xfId="377"/>
    <cellStyle name="20% - 强调文字颜色 2 3 5 2" xfId="871"/>
    <cellStyle name="20% - 强调文字颜色 2 3 5 2 2" xfId="1212"/>
    <cellStyle name="20% - 强调文字颜色 2 3 5 3" xfId="1211"/>
    <cellStyle name="20% - 强调文字颜色 2 3 6" xfId="444"/>
    <cellStyle name="20% - 强调文字颜色 2 3 6 2" xfId="938"/>
    <cellStyle name="20% - 强调文字颜色 2 3 6 2 2" xfId="1214"/>
    <cellStyle name="20% - 强调文字颜色 2 3 6 3" xfId="1213"/>
    <cellStyle name="20% - 强调文字颜色 2 3 7" xfId="603"/>
    <cellStyle name="20% - 强调文字颜色 2 3 7 2" xfId="1215"/>
    <cellStyle name="20% - 强调文字颜色 2 3 8" xfId="1204"/>
    <cellStyle name="20% - 强调文字颜色 2 4" xfId="91"/>
    <cellStyle name="20% - 强调文字颜色 2 4 2" xfId="172"/>
    <cellStyle name="20% - 强调文字颜色 2 4 2 2" xfId="685"/>
    <cellStyle name="20% - 强调文字颜色 2 4 2 2 2" xfId="1218"/>
    <cellStyle name="20% - 强调文字颜色 2 4 2 3" xfId="1217"/>
    <cellStyle name="20% - 强调文字颜色 2 4 3" xfId="237"/>
    <cellStyle name="20% - 强调文字颜色 2 4 3 2" xfId="750"/>
    <cellStyle name="20% - 强调文字颜色 2 4 3 2 2" xfId="1220"/>
    <cellStyle name="20% - 强调文字颜色 2 4 3 3" xfId="1219"/>
    <cellStyle name="20% - 强调文字颜色 2 4 4" xfId="310"/>
    <cellStyle name="20% - 强调文字颜色 2 4 4 2" xfId="817"/>
    <cellStyle name="20% - 强调文字颜色 2 4 4 2 2" xfId="1222"/>
    <cellStyle name="20% - 强调文字颜色 2 4 4 3" xfId="1221"/>
    <cellStyle name="20% - 强调文字颜色 2 4 5" xfId="390"/>
    <cellStyle name="20% - 强调文字颜色 2 4 5 2" xfId="884"/>
    <cellStyle name="20% - 强调文字颜色 2 4 5 2 2" xfId="1224"/>
    <cellStyle name="20% - 强调文字颜色 2 4 5 3" xfId="1223"/>
    <cellStyle name="20% - 强调文字颜色 2 4 6" xfId="457"/>
    <cellStyle name="20% - 强调文字颜色 2 4 6 2" xfId="951"/>
    <cellStyle name="20% - 强调文字颜色 2 4 6 2 2" xfId="1226"/>
    <cellStyle name="20% - 强调文字颜色 2 4 6 3" xfId="1225"/>
    <cellStyle name="20% - 强调文字颜色 2 4 7" xfId="616"/>
    <cellStyle name="20% - 强调文字颜色 2 4 7 2" xfId="1227"/>
    <cellStyle name="20% - 强调文字颜色 2 4 8" xfId="1216"/>
    <cellStyle name="20% - 强调文字颜色 2 5" xfId="104"/>
    <cellStyle name="20% - 强调文字颜色 2 5 2" xfId="185"/>
    <cellStyle name="20% - 强调文字颜色 2 5 2 2" xfId="698"/>
    <cellStyle name="20% - 强调文字颜色 2 5 2 2 2" xfId="1230"/>
    <cellStyle name="20% - 强调文字颜色 2 5 2 3" xfId="1229"/>
    <cellStyle name="20% - 强调文字颜色 2 5 3" xfId="250"/>
    <cellStyle name="20% - 强调文字颜色 2 5 3 2" xfId="763"/>
    <cellStyle name="20% - 强调文字颜色 2 5 3 2 2" xfId="1232"/>
    <cellStyle name="20% - 强调文字颜色 2 5 3 3" xfId="1231"/>
    <cellStyle name="20% - 强调文字颜色 2 5 4" xfId="323"/>
    <cellStyle name="20% - 强调文字颜色 2 5 4 2" xfId="830"/>
    <cellStyle name="20% - 强调文字颜色 2 5 4 2 2" xfId="1234"/>
    <cellStyle name="20% - 强调文字颜色 2 5 4 3" xfId="1233"/>
    <cellStyle name="20% - 强调文字颜色 2 5 5" xfId="403"/>
    <cellStyle name="20% - 强调文字颜色 2 5 5 2" xfId="897"/>
    <cellStyle name="20% - 强调文字颜色 2 5 5 2 2" xfId="1236"/>
    <cellStyle name="20% - 强调文字颜色 2 5 5 3" xfId="1235"/>
    <cellStyle name="20% - 强调文字颜色 2 5 6" xfId="470"/>
    <cellStyle name="20% - 强调文字颜色 2 5 6 2" xfId="964"/>
    <cellStyle name="20% - 强调文字颜色 2 5 6 2 2" xfId="1238"/>
    <cellStyle name="20% - 强调文字颜色 2 5 6 3" xfId="1237"/>
    <cellStyle name="20% - 强调文字颜色 2 5 7" xfId="629"/>
    <cellStyle name="20% - 强调文字颜色 2 5 7 2" xfId="1239"/>
    <cellStyle name="20% - 强调文字颜色 2 5 8" xfId="1228"/>
    <cellStyle name="20% - 强调文字颜色 2 6" xfId="125"/>
    <cellStyle name="20% - 强调文字颜色 2 6 2" xfId="641"/>
    <cellStyle name="20% - 强调文字颜色 2 6 2 2" xfId="1241"/>
    <cellStyle name="20% - 强调文字颜色 2 6 3" xfId="1240"/>
    <cellStyle name="20% - 强调文字颜色 2 7" xfId="195"/>
    <cellStyle name="20% - 强调文字颜色 2 7 2" xfId="708"/>
    <cellStyle name="20% - 强调文字颜色 2 7 2 2" xfId="1243"/>
    <cellStyle name="20% - 强调文字颜色 2 7 3" xfId="1242"/>
    <cellStyle name="20% - 强调文字颜色 2 8" xfId="268"/>
    <cellStyle name="20% - 强调文字颜色 2 8 2" xfId="775"/>
    <cellStyle name="20% - 强调文字颜色 2 8 2 2" xfId="1245"/>
    <cellStyle name="20% - 强调文字颜色 2 8 3" xfId="1244"/>
    <cellStyle name="20% - 强调文字颜色 2 9" xfId="348"/>
    <cellStyle name="20% - 强调文字颜色 2 9 2" xfId="842"/>
    <cellStyle name="20% - 强调文字颜色 2 9 2 2" xfId="1247"/>
    <cellStyle name="20% - 强调文字颜色 2 9 3" xfId="1246"/>
    <cellStyle name="20% - 强调文字颜色 3 10" xfId="417"/>
    <cellStyle name="20% - 强调文字颜色 3 10 2" xfId="911"/>
    <cellStyle name="20% - 强调文字颜色 3 10 2 2" xfId="1249"/>
    <cellStyle name="20% - 强调文字颜色 3 10 3" xfId="1248"/>
    <cellStyle name="20% - 强调文字颜色 3 11" xfId="499"/>
    <cellStyle name="20% - 强调文字颜色 3 11 2" xfId="991"/>
    <cellStyle name="20% - 强调文字颜色 3 11 2 2" xfId="1251"/>
    <cellStyle name="20% - 强调文字颜色 3 11 3" xfId="1250"/>
    <cellStyle name="20% - 强调文字颜色 3 12" xfId="494"/>
    <cellStyle name="20% - 强调文字颜色 3 12 2" xfId="986"/>
    <cellStyle name="20% - 强调文字颜色 3 12 2 2" xfId="1253"/>
    <cellStyle name="20% - 强调文字颜色 3 12 3" xfId="1252"/>
    <cellStyle name="20% - 强调文字颜色 3 13" xfId="483"/>
    <cellStyle name="20% - 强调文字颜色 3 13 2" xfId="975"/>
    <cellStyle name="20% - 强调文字颜色 3 13 2 2" xfId="1255"/>
    <cellStyle name="20% - 强调文字颜色 3 13 3" xfId="1254"/>
    <cellStyle name="20% - 强调文字颜色 3 14" xfId="488"/>
    <cellStyle name="20% - 强调文字颜色 3 14 2" xfId="980"/>
    <cellStyle name="20% - 强调文字颜色 3 14 2 2" xfId="1257"/>
    <cellStyle name="20% - 强调文字颜色 3 14 3" xfId="1256"/>
    <cellStyle name="20% - 强调文字颜色 3 15" xfId="548"/>
    <cellStyle name="20% - 强调文字颜色 3 15 2" xfId="1039"/>
    <cellStyle name="20% - 强调文字颜色 3 15 2 2" xfId="1259"/>
    <cellStyle name="20% - 强调文字颜色 3 15 3" xfId="1258"/>
    <cellStyle name="20% - 强调文字颜色 3 16" xfId="545"/>
    <cellStyle name="20% - 强调文字颜色 3 16 2" xfId="1036"/>
    <cellStyle name="20% - 强调文字颜色 3 16 2 2" xfId="1261"/>
    <cellStyle name="20% - 强调文字颜色 3 16 3" xfId="1260"/>
    <cellStyle name="20% - 强调文字颜色 3 17" xfId="576"/>
    <cellStyle name="20% - 强调文字颜色 3 17 2" xfId="1262"/>
    <cellStyle name="20% - 强调文字颜色 3 18" xfId="1083"/>
    <cellStyle name="20% - 强调文字颜色 3 18 2" xfId="1263"/>
    <cellStyle name="20% - 强调文字颜色 3 2" xfId="67"/>
    <cellStyle name="20% - 强调文字颜色 3 2 2" xfId="148"/>
    <cellStyle name="20% - 强调文字颜色 3 2 2 2" xfId="661"/>
    <cellStyle name="20% - 强调文字颜色 3 2 2 2 2" xfId="1266"/>
    <cellStyle name="20% - 强调文字颜色 3 2 2 3" xfId="1265"/>
    <cellStyle name="20% - 强调文字颜色 3 2 3" xfId="213"/>
    <cellStyle name="20% - 强调文字颜色 3 2 3 2" xfId="726"/>
    <cellStyle name="20% - 强调文字颜色 3 2 3 2 2" xfId="1268"/>
    <cellStyle name="20% - 强调文字颜色 3 2 3 3" xfId="1267"/>
    <cellStyle name="20% - 强调文字颜色 3 2 4" xfId="286"/>
    <cellStyle name="20% - 强调文字颜色 3 2 4 2" xfId="793"/>
    <cellStyle name="20% - 强调文字颜色 3 2 4 2 2" xfId="1270"/>
    <cellStyle name="20% - 强调文字颜色 3 2 4 3" xfId="1269"/>
    <cellStyle name="20% - 强调文字颜色 3 2 5" xfId="366"/>
    <cellStyle name="20% - 强调文字颜色 3 2 5 2" xfId="860"/>
    <cellStyle name="20% - 强调文字颜色 3 2 5 2 2" xfId="1272"/>
    <cellStyle name="20% - 强调文字颜色 3 2 5 3" xfId="1271"/>
    <cellStyle name="20% - 强调文字颜色 3 2 6" xfId="433"/>
    <cellStyle name="20% - 强调文字颜色 3 2 6 2" xfId="927"/>
    <cellStyle name="20% - 强调文字颜色 3 2 6 2 2" xfId="1274"/>
    <cellStyle name="20% - 强调文字颜色 3 2 6 3" xfId="1273"/>
    <cellStyle name="20% - 强调文字颜色 3 2 7" xfId="592"/>
    <cellStyle name="20% - 强调文字颜色 3 2 7 2" xfId="1275"/>
    <cellStyle name="20% - 强调文字颜色 3 2 8" xfId="1264"/>
    <cellStyle name="20% - 强调文字颜色 3 3" xfId="80"/>
    <cellStyle name="20% - 强调文字颜色 3 3 2" xfId="161"/>
    <cellStyle name="20% - 强调文字颜色 3 3 2 2" xfId="674"/>
    <cellStyle name="20% - 强调文字颜色 3 3 2 2 2" xfId="1278"/>
    <cellStyle name="20% - 强调文字颜色 3 3 2 3" xfId="1277"/>
    <cellStyle name="20% - 强调文字颜色 3 3 3" xfId="226"/>
    <cellStyle name="20% - 强调文字颜色 3 3 3 2" xfId="739"/>
    <cellStyle name="20% - 强调文字颜色 3 3 3 2 2" xfId="1280"/>
    <cellStyle name="20% - 强调文字颜色 3 3 3 3" xfId="1279"/>
    <cellStyle name="20% - 强调文字颜色 3 3 4" xfId="299"/>
    <cellStyle name="20% - 强调文字颜色 3 3 4 2" xfId="806"/>
    <cellStyle name="20% - 强调文字颜色 3 3 4 2 2" xfId="1282"/>
    <cellStyle name="20% - 强调文字颜色 3 3 4 3" xfId="1281"/>
    <cellStyle name="20% - 强调文字颜色 3 3 5" xfId="379"/>
    <cellStyle name="20% - 强调文字颜色 3 3 5 2" xfId="873"/>
    <cellStyle name="20% - 强调文字颜色 3 3 5 2 2" xfId="1284"/>
    <cellStyle name="20% - 强调文字颜色 3 3 5 3" xfId="1283"/>
    <cellStyle name="20% - 强调文字颜色 3 3 6" xfId="446"/>
    <cellStyle name="20% - 强调文字颜色 3 3 6 2" xfId="940"/>
    <cellStyle name="20% - 强调文字颜色 3 3 6 2 2" xfId="1286"/>
    <cellStyle name="20% - 强调文字颜色 3 3 6 3" xfId="1285"/>
    <cellStyle name="20% - 强调文字颜色 3 3 7" xfId="605"/>
    <cellStyle name="20% - 强调文字颜色 3 3 7 2" xfId="1287"/>
    <cellStyle name="20% - 强调文字颜色 3 3 8" xfId="1276"/>
    <cellStyle name="20% - 强调文字颜色 3 4" xfId="93"/>
    <cellStyle name="20% - 强调文字颜色 3 4 2" xfId="174"/>
    <cellStyle name="20% - 强调文字颜色 3 4 2 2" xfId="687"/>
    <cellStyle name="20% - 强调文字颜色 3 4 2 2 2" xfId="1290"/>
    <cellStyle name="20% - 强调文字颜色 3 4 2 3" xfId="1289"/>
    <cellStyle name="20% - 强调文字颜色 3 4 3" xfId="239"/>
    <cellStyle name="20% - 强调文字颜色 3 4 3 2" xfId="752"/>
    <cellStyle name="20% - 强调文字颜色 3 4 3 2 2" xfId="1292"/>
    <cellStyle name="20% - 强调文字颜色 3 4 3 3" xfId="1291"/>
    <cellStyle name="20% - 强调文字颜色 3 4 4" xfId="312"/>
    <cellStyle name="20% - 强调文字颜色 3 4 4 2" xfId="819"/>
    <cellStyle name="20% - 强调文字颜色 3 4 4 2 2" xfId="1294"/>
    <cellStyle name="20% - 强调文字颜色 3 4 4 3" xfId="1293"/>
    <cellStyle name="20% - 强调文字颜色 3 4 5" xfId="392"/>
    <cellStyle name="20% - 强调文字颜色 3 4 5 2" xfId="886"/>
    <cellStyle name="20% - 强调文字颜色 3 4 5 2 2" xfId="1296"/>
    <cellStyle name="20% - 强调文字颜色 3 4 5 3" xfId="1295"/>
    <cellStyle name="20% - 强调文字颜色 3 4 6" xfId="459"/>
    <cellStyle name="20% - 强调文字颜色 3 4 6 2" xfId="953"/>
    <cellStyle name="20% - 强调文字颜色 3 4 6 2 2" xfId="1298"/>
    <cellStyle name="20% - 强调文字颜色 3 4 6 3" xfId="1297"/>
    <cellStyle name="20% - 强调文字颜色 3 4 7" xfId="618"/>
    <cellStyle name="20% - 强调文字颜色 3 4 7 2" xfId="1299"/>
    <cellStyle name="20% - 强调文字颜色 3 4 8" xfId="1288"/>
    <cellStyle name="20% - 强调文字颜色 3 5" xfId="106"/>
    <cellStyle name="20% - 强调文字颜色 3 5 2" xfId="187"/>
    <cellStyle name="20% - 强调文字颜色 3 5 2 2" xfId="700"/>
    <cellStyle name="20% - 强调文字颜色 3 5 2 2 2" xfId="1302"/>
    <cellStyle name="20% - 强调文字颜色 3 5 2 3" xfId="1301"/>
    <cellStyle name="20% - 强调文字颜色 3 5 3" xfId="252"/>
    <cellStyle name="20% - 强调文字颜色 3 5 3 2" xfId="765"/>
    <cellStyle name="20% - 强调文字颜色 3 5 3 2 2" xfId="1304"/>
    <cellStyle name="20% - 强调文字颜色 3 5 3 3" xfId="1303"/>
    <cellStyle name="20% - 强调文字颜色 3 5 4" xfId="325"/>
    <cellStyle name="20% - 强调文字颜色 3 5 4 2" xfId="832"/>
    <cellStyle name="20% - 强调文字颜色 3 5 4 2 2" xfId="1306"/>
    <cellStyle name="20% - 强调文字颜色 3 5 4 3" xfId="1305"/>
    <cellStyle name="20% - 强调文字颜色 3 5 5" xfId="405"/>
    <cellStyle name="20% - 强调文字颜色 3 5 5 2" xfId="899"/>
    <cellStyle name="20% - 强调文字颜色 3 5 5 2 2" xfId="1308"/>
    <cellStyle name="20% - 强调文字颜色 3 5 5 3" xfId="1307"/>
    <cellStyle name="20% - 强调文字颜色 3 5 6" xfId="472"/>
    <cellStyle name="20% - 强调文字颜色 3 5 6 2" xfId="966"/>
    <cellStyle name="20% - 强调文字颜色 3 5 6 2 2" xfId="1310"/>
    <cellStyle name="20% - 强调文字颜色 3 5 6 3" xfId="1309"/>
    <cellStyle name="20% - 强调文字颜色 3 5 7" xfId="631"/>
    <cellStyle name="20% - 强调文字颜色 3 5 7 2" xfId="1311"/>
    <cellStyle name="20% - 强调文字颜色 3 5 8" xfId="1300"/>
    <cellStyle name="20% - 强调文字颜色 3 6" xfId="128"/>
    <cellStyle name="20% - 强调文字颜色 3 6 2" xfId="644"/>
    <cellStyle name="20% - 强调文字颜色 3 6 2 2" xfId="1313"/>
    <cellStyle name="20% - 强调文字颜色 3 6 3" xfId="1312"/>
    <cellStyle name="20% - 强调文字颜色 3 7" xfId="197"/>
    <cellStyle name="20% - 强调文字颜色 3 7 2" xfId="710"/>
    <cellStyle name="20% - 强调文字颜色 3 7 2 2" xfId="1315"/>
    <cellStyle name="20% - 强调文字颜色 3 7 3" xfId="1314"/>
    <cellStyle name="20% - 强调文字颜色 3 8" xfId="270"/>
    <cellStyle name="20% - 强调文字颜色 3 8 2" xfId="777"/>
    <cellStyle name="20% - 强调文字颜色 3 8 2 2" xfId="1317"/>
    <cellStyle name="20% - 强调文字颜色 3 8 3" xfId="1316"/>
    <cellStyle name="20% - 强调文字颜色 3 9" xfId="350"/>
    <cellStyle name="20% - 强调文字颜色 3 9 2" xfId="844"/>
    <cellStyle name="20% - 强调文字颜色 3 9 2 2" xfId="1319"/>
    <cellStyle name="20% - 强调文字颜色 3 9 3" xfId="1318"/>
    <cellStyle name="20% - 强调文字颜色 4 10" xfId="419"/>
    <cellStyle name="20% - 强调文字颜色 4 10 2" xfId="913"/>
    <cellStyle name="20% - 强调文字颜色 4 10 2 2" xfId="1321"/>
    <cellStyle name="20% - 强调文字颜色 4 10 3" xfId="1320"/>
    <cellStyle name="20% - 强调文字颜色 4 11" xfId="501"/>
    <cellStyle name="20% - 强调文字颜色 4 11 2" xfId="993"/>
    <cellStyle name="20% - 强调文字颜色 4 11 2 2" xfId="1323"/>
    <cellStyle name="20% - 强调文字颜色 4 11 3" xfId="1322"/>
    <cellStyle name="20% - 强调文字颜色 4 12" xfId="511"/>
    <cellStyle name="20% - 强调文字颜色 4 12 2" xfId="1003"/>
    <cellStyle name="20% - 强调文字颜色 4 12 2 2" xfId="1325"/>
    <cellStyle name="20% - 强调文字颜色 4 12 3" xfId="1324"/>
    <cellStyle name="20% - 强调文字颜色 4 13" xfId="521"/>
    <cellStyle name="20% - 强调文字颜色 4 13 2" xfId="1013"/>
    <cellStyle name="20% - 强调文字颜色 4 13 2 2" xfId="1327"/>
    <cellStyle name="20% - 强调文字颜色 4 13 3" xfId="1326"/>
    <cellStyle name="20% - 强调文字颜色 4 14" xfId="530"/>
    <cellStyle name="20% - 强调文字颜色 4 14 2" xfId="1022"/>
    <cellStyle name="20% - 强调文字颜色 4 14 2 2" xfId="1329"/>
    <cellStyle name="20% - 强调文字颜色 4 14 3" xfId="1328"/>
    <cellStyle name="20% - 强调文字颜色 4 15" xfId="550"/>
    <cellStyle name="20% - 强调文字颜色 4 15 2" xfId="1041"/>
    <cellStyle name="20% - 强调文字颜色 4 15 2 2" xfId="1331"/>
    <cellStyle name="20% - 强调文字颜色 4 15 3" xfId="1330"/>
    <cellStyle name="20% - 强调文字颜色 4 16" xfId="559"/>
    <cellStyle name="20% - 强调文字颜色 4 16 2" xfId="1050"/>
    <cellStyle name="20% - 强调文字颜色 4 16 2 2" xfId="1333"/>
    <cellStyle name="20% - 强调文字颜色 4 16 3" xfId="1332"/>
    <cellStyle name="20% - 强调文字颜色 4 17" xfId="578"/>
    <cellStyle name="20% - 强调文字颜色 4 17 2" xfId="1334"/>
    <cellStyle name="20% - 强调文字颜色 4 18" xfId="1087"/>
    <cellStyle name="20% - 强调文字颜色 4 18 2" xfId="1335"/>
    <cellStyle name="20% - 强调文字颜色 4 2" xfId="69"/>
    <cellStyle name="20% - 强调文字颜色 4 2 2" xfId="150"/>
    <cellStyle name="20% - 强调文字颜色 4 2 2 2" xfId="663"/>
    <cellStyle name="20% - 强调文字颜色 4 2 2 2 2" xfId="1338"/>
    <cellStyle name="20% - 强调文字颜色 4 2 2 3" xfId="1337"/>
    <cellStyle name="20% - 强调文字颜色 4 2 3" xfId="215"/>
    <cellStyle name="20% - 强调文字颜色 4 2 3 2" xfId="728"/>
    <cellStyle name="20% - 强调文字颜色 4 2 3 2 2" xfId="1340"/>
    <cellStyle name="20% - 强调文字颜色 4 2 3 3" xfId="1339"/>
    <cellStyle name="20% - 强调文字颜色 4 2 4" xfId="288"/>
    <cellStyle name="20% - 强调文字颜色 4 2 4 2" xfId="795"/>
    <cellStyle name="20% - 强调文字颜色 4 2 4 2 2" xfId="1342"/>
    <cellStyle name="20% - 强调文字颜色 4 2 4 3" xfId="1341"/>
    <cellStyle name="20% - 强调文字颜色 4 2 5" xfId="368"/>
    <cellStyle name="20% - 强调文字颜色 4 2 5 2" xfId="862"/>
    <cellStyle name="20% - 强调文字颜色 4 2 5 2 2" xfId="1344"/>
    <cellStyle name="20% - 强调文字颜色 4 2 5 3" xfId="1343"/>
    <cellStyle name="20% - 强调文字颜色 4 2 6" xfId="435"/>
    <cellStyle name="20% - 强调文字颜色 4 2 6 2" xfId="929"/>
    <cellStyle name="20% - 强调文字颜色 4 2 6 2 2" xfId="1346"/>
    <cellStyle name="20% - 强调文字颜色 4 2 6 3" xfId="1345"/>
    <cellStyle name="20% - 强调文字颜色 4 2 7" xfId="594"/>
    <cellStyle name="20% - 强调文字颜色 4 2 7 2" xfId="1347"/>
    <cellStyle name="20% - 强调文字颜色 4 2 8" xfId="1336"/>
    <cellStyle name="20% - 强调文字颜色 4 3" xfId="82"/>
    <cellStyle name="20% - 强调文字颜色 4 3 2" xfId="163"/>
    <cellStyle name="20% - 强调文字颜色 4 3 2 2" xfId="676"/>
    <cellStyle name="20% - 强调文字颜色 4 3 2 2 2" xfId="1350"/>
    <cellStyle name="20% - 强调文字颜色 4 3 2 3" xfId="1349"/>
    <cellStyle name="20% - 强调文字颜色 4 3 3" xfId="228"/>
    <cellStyle name="20% - 强调文字颜色 4 3 3 2" xfId="741"/>
    <cellStyle name="20% - 强调文字颜色 4 3 3 2 2" xfId="1352"/>
    <cellStyle name="20% - 强调文字颜色 4 3 3 3" xfId="1351"/>
    <cellStyle name="20% - 强调文字颜色 4 3 4" xfId="301"/>
    <cellStyle name="20% - 强调文字颜色 4 3 4 2" xfId="808"/>
    <cellStyle name="20% - 强调文字颜色 4 3 4 2 2" xfId="1354"/>
    <cellStyle name="20% - 强调文字颜色 4 3 4 3" xfId="1353"/>
    <cellStyle name="20% - 强调文字颜色 4 3 5" xfId="381"/>
    <cellStyle name="20% - 强调文字颜色 4 3 5 2" xfId="875"/>
    <cellStyle name="20% - 强调文字颜色 4 3 5 2 2" xfId="1356"/>
    <cellStyle name="20% - 强调文字颜色 4 3 5 3" xfId="1355"/>
    <cellStyle name="20% - 强调文字颜色 4 3 6" xfId="448"/>
    <cellStyle name="20% - 强调文字颜色 4 3 6 2" xfId="942"/>
    <cellStyle name="20% - 强调文字颜色 4 3 6 2 2" xfId="1358"/>
    <cellStyle name="20% - 强调文字颜色 4 3 6 3" xfId="1357"/>
    <cellStyle name="20% - 强调文字颜色 4 3 7" xfId="607"/>
    <cellStyle name="20% - 强调文字颜色 4 3 7 2" xfId="1359"/>
    <cellStyle name="20% - 强调文字颜色 4 3 8" xfId="1348"/>
    <cellStyle name="20% - 强调文字颜色 4 4" xfId="95"/>
    <cellStyle name="20% - 强调文字颜色 4 4 2" xfId="176"/>
    <cellStyle name="20% - 强调文字颜色 4 4 2 2" xfId="689"/>
    <cellStyle name="20% - 强调文字颜色 4 4 2 2 2" xfId="1362"/>
    <cellStyle name="20% - 强调文字颜色 4 4 2 3" xfId="1361"/>
    <cellStyle name="20% - 强调文字颜色 4 4 3" xfId="241"/>
    <cellStyle name="20% - 强调文字颜色 4 4 3 2" xfId="754"/>
    <cellStyle name="20% - 强调文字颜色 4 4 3 2 2" xfId="1364"/>
    <cellStyle name="20% - 强调文字颜色 4 4 3 3" xfId="1363"/>
    <cellStyle name="20% - 强调文字颜色 4 4 4" xfId="314"/>
    <cellStyle name="20% - 强调文字颜色 4 4 4 2" xfId="821"/>
    <cellStyle name="20% - 强调文字颜色 4 4 4 2 2" xfId="1366"/>
    <cellStyle name="20% - 强调文字颜色 4 4 4 3" xfId="1365"/>
    <cellStyle name="20% - 强调文字颜色 4 4 5" xfId="394"/>
    <cellStyle name="20% - 强调文字颜色 4 4 5 2" xfId="888"/>
    <cellStyle name="20% - 强调文字颜色 4 4 5 2 2" xfId="1368"/>
    <cellStyle name="20% - 强调文字颜色 4 4 5 3" xfId="1367"/>
    <cellStyle name="20% - 强调文字颜色 4 4 6" xfId="461"/>
    <cellStyle name="20% - 强调文字颜色 4 4 6 2" xfId="955"/>
    <cellStyle name="20% - 强调文字颜色 4 4 6 2 2" xfId="1370"/>
    <cellStyle name="20% - 强调文字颜色 4 4 6 3" xfId="1369"/>
    <cellStyle name="20% - 强调文字颜色 4 4 7" xfId="620"/>
    <cellStyle name="20% - 强调文字颜色 4 4 7 2" xfId="1371"/>
    <cellStyle name="20% - 强调文字颜色 4 4 8" xfId="1360"/>
    <cellStyle name="20% - 强调文字颜色 4 5" xfId="108"/>
    <cellStyle name="20% - 强调文字颜色 4 5 2" xfId="189"/>
    <cellStyle name="20% - 强调文字颜色 4 5 2 2" xfId="702"/>
    <cellStyle name="20% - 强调文字颜色 4 5 2 2 2" xfId="1374"/>
    <cellStyle name="20% - 强调文字颜色 4 5 2 3" xfId="1373"/>
    <cellStyle name="20% - 强调文字颜色 4 5 3" xfId="254"/>
    <cellStyle name="20% - 强调文字颜色 4 5 3 2" xfId="767"/>
    <cellStyle name="20% - 强调文字颜色 4 5 3 2 2" xfId="1376"/>
    <cellStyle name="20% - 强调文字颜色 4 5 3 3" xfId="1375"/>
    <cellStyle name="20% - 强调文字颜色 4 5 4" xfId="327"/>
    <cellStyle name="20% - 强调文字颜色 4 5 4 2" xfId="834"/>
    <cellStyle name="20% - 强调文字颜色 4 5 4 2 2" xfId="1378"/>
    <cellStyle name="20% - 强调文字颜色 4 5 4 3" xfId="1377"/>
    <cellStyle name="20% - 强调文字颜色 4 5 5" xfId="407"/>
    <cellStyle name="20% - 强调文字颜色 4 5 5 2" xfId="901"/>
    <cellStyle name="20% - 强调文字颜色 4 5 5 2 2" xfId="1380"/>
    <cellStyle name="20% - 强调文字颜色 4 5 5 3" xfId="1379"/>
    <cellStyle name="20% - 强调文字颜色 4 5 6" xfId="474"/>
    <cellStyle name="20% - 强调文字颜色 4 5 6 2" xfId="968"/>
    <cellStyle name="20% - 强调文字颜色 4 5 6 2 2" xfId="1382"/>
    <cellStyle name="20% - 强调文字颜色 4 5 6 3" xfId="1381"/>
    <cellStyle name="20% - 强调文字颜色 4 5 7" xfId="633"/>
    <cellStyle name="20% - 强调文字颜色 4 5 7 2" xfId="1383"/>
    <cellStyle name="20% - 强调文字颜色 4 5 8" xfId="1372"/>
    <cellStyle name="20% - 强调文字颜色 4 6" xfId="132"/>
    <cellStyle name="20% - 强调文字颜色 4 6 2" xfId="647"/>
    <cellStyle name="20% - 强调文字颜色 4 6 2 2" xfId="1385"/>
    <cellStyle name="20% - 强调文字颜色 4 6 3" xfId="1384"/>
    <cellStyle name="20% - 强调文字颜色 4 7" xfId="199"/>
    <cellStyle name="20% - 强调文字颜色 4 7 2" xfId="712"/>
    <cellStyle name="20% - 强调文字颜色 4 7 2 2" xfId="1387"/>
    <cellStyle name="20% - 强调文字颜色 4 7 3" xfId="1386"/>
    <cellStyle name="20% - 强调文字颜色 4 8" xfId="272"/>
    <cellStyle name="20% - 强调文字颜色 4 8 2" xfId="779"/>
    <cellStyle name="20% - 强调文字颜色 4 8 2 2" xfId="1389"/>
    <cellStyle name="20% - 强调文字颜色 4 8 3" xfId="1388"/>
    <cellStyle name="20% - 强调文字颜色 4 9" xfId="352"/>
    <cellStyle name="20% - 强调文字颜色 4 9 2" xfId="846"/>
    <cellStyle name="20% - 强调文字颜色 4 9 2 2" xfId="1391"/>
    <cellStyle name="20% - 强调文字颜色 4 9 3" xfId="1390"/>
    <cellStyle name="20% - 强调文字颜色 5 10" xfId="421"/>
    <cellStyle name="20% - 强调文字颜色 5 10 2" xfId="915"/>
    <cellStyle name="20% - 强调文字颜色 5 10 2 2" xfId="1393"/>
    <cellStyle name="20% - 强调文字颜色 5 10 3" xfId="1392"/>
    <cellStyle name="20% - 强调文字颜色 5 11" xfId="504"/>
    <cellStyle name="20% - 强调文字颜色 5 11 2" xfId="996"/>
    <cellStyle name="20% - 强调文字颜色 5 11 2 2" xfId="1395"/>
    <cellStyle name="20% - 强调文字颜色 5 11 3" xfId="1394"/>
    <cellStyle name="20% - 强调文字颜色 5 12" xfId="514"/>
    <cellStyle name="20% - 强调文字颜色 5 12 2" xfId="1006"/>
    <cellStyle name="20% - 强调文字颜色 5 12 2 2" xfId="1397"/>
    <cellStyle name="20% - 强调文字颜色 5 12 3" xfId="1396"/>
    <cellStyle name="20% - 强调文字颜色 5 13" xfId="524"/>
    <cellStyle name="20% - 强调文字颜色 5 13 2" xfId="1016"/>
    <cellStyle name="20% - 强调文字颜色 5 13 2 2" xfId="1399"/>
    <cellStyle name="20% - 强调文字颜色 5 13 3" xfId="1398"/>
    <cellStyle name="20% - 强调文字颜色 5 14" xfId="532"/>
    <cellStyle name="20% - 强调文字颜色 5 14 2" xfId="1024"/>
    <cellStyle name="20% - 强调文字颜色 5 14 2 2" xfId="1401"/>
    <cellStyle name="20% - 强调文字颜色 5 14 3" xfId="1400"/>
    <cellStyle name="20% - 强调文字颜色 5 15" xfId="553"/>
    <cellStyle name="20% - 强调文字颜色 5 15 2" xfId="1044"/>
    <cellStyle name="20% - 强调文字颜色 5 15 2 2" xfId="1403"/>
    <cellStyle name="20% - 强调文字颜色 5 15 3" xfId="1402"/>
    <cellStyle name="20% - 强调文字颜色 5 16" xfId="561"/>
    <cellStyle name="20% - 强调文字颜色 5 16 2" xfId="1052"/>
    <cellStyle name="20% - 强调文字颜色 5 16 2 2" xfId="1405"/>
    <cellStyle name="20% - 强调文字颜色 5 16 3" xfId="1404"/>
    <cellStyle name="20% - 强调文字颜色 5 17" xfId="580"/>
    <cellStyle name="20% - 强调文字颜色 5 17 2" xfId="1406"/>
    <cellStyle name="20% - 强调文字颜色 5 18" xfId="1091"/>
    <cellStyle name="20% - 强调文字颜色 5 18 2" xfId="1407"/>
    <cellStyle name="20% - 强调文字颜色 5 2" xfId="71"/>
    <cellStyle name="20% - 强调文字颜色 5 2 2" xfId="152"/>
    <cellStyle name="20% - 强调文字颜色 5 2 2 2" xfId="665"/>
    <cellStyle name="20% - 强调文字颜色 5 2 2 2 2" xfId="1410"/>
    <cellStyle name="20% - 强调文字颜色 5 2 2 3" xfId="1409"/>
    <cellStyle name="20% - 强调文字颜色 5 2 3" xfId="217"/>
    <cellStyle name="20% - 强调文字颜色 5 2 3 2" xfId="730"/>
    <cellStyle name="20% - 强调文字颜色 5 2 3 2 2" xfId="1412"/>
    <cellStyle name="20% - 强调文字颜色 5 2 3 3" xfId="1411"/>
    <cellStyle name="20% - 强调文字颜色 5 2 4" xfId="290"/>
    <cellStyle name="20% - 强调文字颜色 5 2 4 2" xfId="797"/>
    <cellStyle name="20% - 强调文字颜色 5 2 4 2 2" xfId="1414"/>
    <cellStyle name="20% - 强调文字颜色 5 2 4 3" xfId="1413"/>
    <cellStyle name="20% - 强调文字颜色 5 2 5" xfId="370"/>
    <cellStyle name="20% - 强调文字颜色 5 2 5 2" xfId="864"/>
    <cellStyle name="20% - 强调文字颜色 5 2 5 2 2" xfId="1416"/>
    <cellStyle name="20% - 强调文字颜色 5 2 5 3" xfId="1415"/>
    <cellStyle name="20% - 强调文字颜色 5 2 6" xfId="437"/>
    <cellStyle name="20% - 强调文字颜色 5 2 6 2" xfId="931"/>
    <cellStyle name="20% - 强调文字颜色 5 2 6 2 2" xfId="1418"/>
    <cellStyle name="20% - 强调文字颜色 5 2 6 3" xfId="1417"/>
    <cellStyle name="20% - 强调文字颜色 5 2 7" xfId="596"/>
    <cellStyle name="20% - 强调文字颜色 5 2 7 2" xfId="1419"/>
    <cellStyle name="20% - 强调文字颜色 5 2 8" xfId="1408"/>
    <cellStyle name="20% - 强调文字颜色 5 3" xfId="84"/>
    <cellStyle name="20% - 强调文字颜色 5 3 2" xfId="165"/>
    <cellStyle name="20% - 强调文字颜色 5 3 2 2" xfId="678"/>
    <cellStyle name="20% - 强调文字颜色 5 3 2 2 2" xfId="1422"/>
    <cellStyle name="20% - 强调文字颜色 5 3 2 3" xfId="1421"/>
    <cellStyle name="20% - 强调文字颜色 5 3 3" xfId="230"/>
    <cellStyle name="20% - 强调文字颜色 5 3 3 2" xfId="743"/>
    <cellStyle name="20% - 强调文字颜色 5 3 3 2 2" xfId="1424"/>
    <cellStyle name="20% - 强调文字颜色 5 3 3 3" xfId="1423"/>
    <cellStyle name="20% - 强调文字颜色 5 3 4" xfId="303"/>
    <cellStyle name="20% - 强调文字颜色 5 3 4 2" xfId="810"/>
    <cellStyle name="20% - 强调文字颜色 5 3 4 2 2" xfId="1426"/>
    <cellStyle name="20% - 强调文字颜色 5 3 4 3" xfId="1425"/>
    <cellStyle name="20% - 强调文字颜色 5 3 5" xfId="383"/>
    <cellStyle name="20% - 强调文字颜色 5 3 5 2" xfId="877"/>
    <cellStyle name="20% - 强调文字颜色 5 3 5 2 2" xfId="1428"/>
    <cellStyle name="20% - 强调文字颜色 5 3 5 3" xfId="1427"/>
    <cellStyle name="20% - 强调文字颜色 5 3 6" xfId="450"/>
    <cellStyle name="20% - 强调文字颜色 5 3 6 2" xfId="944"/>
    <cellStyle name="20% - 强调文字颜色 5 3 6 2 2" xfId="1430"/>
    <cellStyle name="20% - 强调文字颜色 5 3 6 3" xfId="1429"/>
    <cellStyle name="20% - 强调文字颜色 5 3 7" xfId="609"/>
    <cellStyle name="20% - 强调文字颜色 5 3 7 2" xfId="1431"/>
    <cellStyle name="20% - 强调文字颜色 5 3 8" xfId="1420"/>
    <cellStyle name="20% - 强调文字颜色 5 4" xfId="97"/>
    <cellStyle name="20% - 强调文字颜色 5 4 2" xfId="178"/>
    <cellStyle name="20% - 强调文字颜色 5 4 2 2" xfId="691"/>
    <cellStyle name="20% - 强调文字颜色 5 4 2 2 2" xfId="1434"/>
    <cellStyle name="20% - 强调文字颜色 5 4 2 3" xfId="1433"/>
    <cellStyle name="20% - 强调文字颜色 5 4 3" xfId="243"/>
    <cellStyle name="20% - 强调文字颜色 5 4 3 2" xfId="756"/>
    <cellStyle name="20% - 强调文字颜色 5 4 3 2 2" xfId="1436"/>
    <cellStyle name="20% - 强调文字颜色 5 4 3 3" xfId="1435"/>
    <cellStyle name="20% - 强调文字颜色 5 4 4" xfId="316"/>
    <cellStyle name="20% - 强调文字颜色 5 4 4 2" xfId="823"/>
    <cellStyle name="20% - 强调文字颜色 5 4 4 2 2" xfId="1438"/>
    <cellStyle name="20% - 强调文字颜色 5 4 4 3" xfId="1437"/>
    <cellStyle name="20% - 强调文字颜色 5 4 5" xfId="396"/>
    <cellStyle name="20% - 强调文字颜色 5 4 5 2" xfId="890"/>
    <cellStyle name="20% - 强调文字颜色 5 4 5 2 2" xfId="1440"/>
    <cellStyle name="20% - 强调文字颜色 5 4 5 3" xfId="1439"/>
    <cellStyle name="20% - 强调文字颜色 5 4 6" xfId="463"/>
    <cellStyle name="20% - 强调文字颜色 5 4 6 2" xfId="957"/>
    <cellStyle name="20% - 强调文字颜色 5 4 6 2 2" xfId="1442"/>
    <cellStyle name="20% - 强调文字颜色 5 4 6 3" xfId="1441"/>
    <cellStyle name="20% - 强调文字颜色 5 4 7" xfId="622"/>
    <cellStyle name="20% - 强调文字颜色 5 4 7 2" xfId="1443"/>
    <cellStyle name="20% - 强调文字颜色 5 4 8" xfId="1432"/>
    <cellStyle name="20% - 强调文字颜色 5 5" xfId="110"/>
    <cellStyle name="20% - 强调文字颜色 5 5 2" xfId="191"/>
    <cellStyle name="20% - 强调文字颜色 5 5 2 2" xfId="704"/>
    <cellStyle name="20% - 强调文字颜色 5 5 2 2 2" xfId="1446"/>
    <cellStyle name="20% - 强调文字颜色 5 5 2 3" xfId="1445"/>
    <cellStyle name="20% - 强调文字颜色 5 5 3" xfId="256"/>
    <cellStyle name="20% - 强调文字颜色 5 5 3 2" xfId="769"/>
    <cellStyle name="20% - 强调文字颜色 5 5 3 2 2" xfId="1448"/>
    <cellStyle name="20% - 强调文字颜色 5 5 3 3" xfId="1447"/>
    <cellStyle name="20% - 强调文字颜色 5 5 4" xfId="329"/>
    <cellStyle name="20% - 强调文字颜色 5 5 4 2" xfId="836"/>
    <cellStyle name="20% - 强调文字颜色 5 5 4 2 2" xfId="1450"/>
    <cellStyle name="20% - 强调文字颜色 5 5 4 3" xfId="1449"/>
    <cellStyle name="20% - 强调文字颜色 5 5 5" xfId="409"/>
    <cellStyle name="20% - 强调文字颜色 5 5 5 2" xfId="903"/>
    <cellStyle name="20% - 强调文字颜色 5 5 5 2 2" xfId="1452"/>
    <cellStyle name="20% - 强调文字颜色 5 5 5 3" xfId="1451"/>
    <cellStyle name="20% - 强调文字颜色 5 5 6" xfId="476"/>
    <cellStyle name="20% - 强调文字颜色 5 5 6 2" xfId="970"/>
    <cellStyle name="20% - 强调文字颜色 5 5 6 2 2" xfId="1454"/>
    <cellStyle name="20% - 强调文字颜色 5 5 6 3" xfId="1453"/>
    <cellStyle name="20% - 强调文字颜色 5 5 7" xfId="635"/>
    <cellStyle name="20% - 强调文字颜色 5 5 7 2" xfId="1455"/>
    <cellStyle name="20% - 强调文字颜色 5 5 8" xfId="1444"/>
    <cellStyle name="20% - 强调文字颜色 5 6" xfId="135"/>
    <cellStyle name="20% - 强调文字颜色 5 6 2" xfId="649"/>
    <cellStyle name="20% - 强调文字颜色 5 6 2 2" xfId="1457"/>
    <cellStyle name="20% - 强调文字颜色 5 6 3" xfId="1456"/>
    <cellStyle name="20% - 强调文字颜色 5 7" xfId="201"/>
    <cellStyle name="20% - 强调文字颜色 5 7 2" xfId="714"/>
    <cellStyle name="20% - 强调文字颜色 5 7 2 2" xfId="1459"/>
    <cellStyle name="20% - 强调文字颜色 5 7 3" xfId="1458"/>
    <cellStyle name="20% - 强调文字颜色 5 8" xfId="274"/>
    <cellStyle name="20% - 强调文字颜色 5 8 2" xfId="781"/>
    <cellStyle name="20% - 强调文字颜色 5 8 2 2" xfId="1461"/>
    <cellStyle name="20% - 强调文字颜色 5 8 3" xfId="1460"/>
    <cellStyle name="20% - 强调文字颜色 5 9" xfId="354"/>
    <cellStyle name="20% - 强调文字颜色 5 9 2" xfId="848"/>
    <cellStyle name="20% - 强调文字颜色 5 9 2 2" xfId="1463"/>
    <cellStyle name="20% - 强调文字颜色 5 9 3" xfId="1462"/>
    <cellStyle name="20% - 强调文字颜色 6 10" xfId="423"/>
    <cellStyle name="20% - 强调文字颜色 6 10 2" xfId="917"/>
    <cellStyle name="20% - 强调文字颜色 6 10 2 2" xfId="1465"/>
    <cellStyle name="20% - 强调文字颜色 6 10 3" xfId="1464"/>
    <cellStyle name="20% - 强调文字颜色 6 11" xfId="508"/>
    <cellStyle name="20% - 强调文字颜色 6 11 2" xfId="1000"/>
    <cellStyle name="20% - 强调文字颜色 6 11 2 2" xfId="1467"/>
    <cellStyle name="20% - 强调文字颜色 6 11 3" xfId="1466"/>
    <cellStyle name="20% - 强调文字颜色 6 12" xfId="518"/>
    <cellStyle name="20% - 强调文字颜色 6 12 2" xfId="1010"/>
    <cellStyle name="20% - 强调文字颜色 6 12 2 2" xfId="1469"/>
    <cellStyle name="20% - 强调文字颜色 6 12 3" xfId="1468"/>
    <cellStyle name="20% - 强调文字颜色 6 13" xfId="527"/>
    <cellStyle name="20% - 强调文字颜色 6 13 2" xfId="1019"/>
    <cellStyle name="20% - 强调文字颜色 6 13 2 2" xfId="1471"/>
    <cellStyle name="20% - 强调文字颜色 6 13 3" xfId="1470"/>
    <cellStyle name="20% - 强调文字颜色 6 14" xfId="534"/>
    <cellStyle name="20% - 强调文字颜色 6 14 2" xfId="1026"/>
    <cellStyle name="20% - 强调文字颜色 6 14 2 2" xfId="1473"/>
    <cellStyle name="20% - 强调文字颜色 6 14 3" xfId="1472"/>
    <cellStyle name="20% - 强调文字颜色 6 15" xfId="556"/>
    <cellStyle name="20% - 强调文字颜色 6 15 2" xfId="1047"/>
    <cellStyle name="20% - 强调文字颜色 6 15 2 2" xfId="1475"/>
    <cellStyle name="20% - 强调文字颜色 6 15 3" xfId="1474"/>
    <cellStyle name="20% - 强调文字颜色 6 16" xfId="563"/>
    <cellStyle name="20% - 强调文字颜色 6 16 2" xfId="1054"/>
    <cellStyle name="20% - 强调文字颜色 6 16 2 2" xfId="1477"/>
    <cellStyle name="20% - 强调文字颜色 6 16 3" xfId="1476"/>
    <cellStyle name="20% - 强调文字颜色 6 17" xfId="582"/>
    <cellStyle name="20% - 强调文字颜色 6 17 2" xfId="1478"/>
    <cellStyle name="20% - 强调文字颜色 6 18" xfId="1095"/>
    <cellStyle name="20% - 强调文字颜色 6 18 2" xfId="1479"/>
    <cellStyle name="20% - 强调文字颜色 6 2" xfId="73"/>
    <cellStyle name="20% - 强调文字颜色 6 2 2" xfId="154"/>
    <cellStyle name="20% - 强调文字颜色 6 2 2 2" xfId="667"/>
    <cellStyle name="20% - 强调文字颜色 6 2 2 2 2" xfId="1482"/>
    <cellStyle name="20% - 强调文字颜色 6 2 2 3" xfId="1481"/>
    <cellStyle name="20% - 强调文字颜色 6 2 3" xfId="219"/>
    <cellStyle name="20% - 强调文字颜色 6 2 3 2" xfId="732"/>
    <cellStyle name="20% - 强调文字颜色 6 2 3 2 2" xfId="1484"/>
    <cellStyle name="20% - 强调文字颜色 6 2 3 3" xfId="1483"/>
    <cellStyle name="20% - 强调文字颜色 6 2 4" xfId="292"/>
    <cellStyle name="20% - 强调文字颜色 6 2 4 2" xfId="799"/>
    <cellStyle name="20% - 强调文字颜色 6 2 4 2 2" xfId="1486"/>
    <cellStyle name="20% - 强调文字颜色 6 2 4 3" xfId="1485"/>
    <cellStyle name="20% - 强调文字颜色 6 2 5" xfId="372"/>
    <cellStyle name="20% - 强调文字颜色 6 2 5 2" xfId="866"/>
    <cellStyle name="20% - 强调文字颜色 6 2 5 2 2" xfId="1488"/>
    <cellStyle name="20% - 强调文字颜色 6 2 5 3" xfId="1487"/>
    <cellStyle name="20% - 强调文字颜色 6 2 6" xfId="439"/>
    <cellStyle name="20% - 强调文字颜色 6 2 6 2" xfId="933"/>
    <cellStyle name="20% - 强调文字颜色 6 2 6 2 2" xfId="1490"/>
    <cellStyle name="20% - 强调文字颜色 6 2 6 3" xfId="1489"/>
    <cellStyle name="20% - 强调文字颜色 6 2 7" xfId="598"/>
    <cellStyle name="20% - 强调文字颜色 6 2 7 2" xfId="1491"/>
    <cellStyle name="20% - 强调文字颜色 6 2 8" xfId="1480"/>
    <cellStyle name="20% - 强调文字颜色 6 3" xfId="86"/>
    <cellStyle name="20% - 强调文字颜色 6 3 2" xfId="167"/>
    <cellStyle name="20% - 强调文字颜色 6 3 2 2" xfId="680"/>
    <cellStyle name="20% - 强调文字颜色 6 3 2 2 2" xfId="1494"/>
    <cellStyle name="20% - 强调文字颜色 6 3 2 3" xfId="1493"/>
    <cellStyle name="20% - 强调文字颜色 6 3 3" xfId="232"/>
    <cellStyle name="20% - 强调文字颜色 6 3 3 2" xfId="745"/>
    <cellStyle name="20% - 强调文字颜色 6 3 3 2 2" xfId="1496"/>
    <cellStyle name="20% - 强调文字颜色 6 3 3 3" xfId="1495"/>
    <cellStyle name="20% - 强调文字颜色 6 3 4" xfId="305"/>
    <cellStyle name="20% - 强调文字颜色 6 3 4 2" xfId="812"/>
    <cellStyle name="20% - 强调文字颜色 6 3 4 2 2" xfId="1498"/>
    <cellStyle name="20% - 强调文字颜色 6 3 4 3" xfId="1497"/>
    <cellStyle name="20% - 强调文字颜色 6 3 5" xfId="385"/>
    <cellStyle name="20% - 强调文字颜色 6 3 5 2" xfId="879"/>
    <cellStyle name="20% - 强调文字颜色 6 3 5 2 2" xfId="1500"/>
    <cellStyle name="20% - 强调文字颜色 6 3 5 3" xfId="1499"/>
    <cellStyle name="20% - 强调文字颜色 6 3 6" xfId="452"/>
    <cellStyle name="20% - 强调文字颜色 6 3 6 2" xfId="946"/>
    <cellStyle name="20% - 强调文字颜色 6 3 6 2 2" xfId="1502"/>
    <cellStyle name="20% - 强调文字颜色 6 3 6 3" xfId="1501"/>
    <cellStyle name="20% - 强调文字颜色 6 3 7" xfId="611"/>
    <cellStyle name="20% - 强调文字颜色 6 3 7 2" xfId="1503"/>
    <cellStyle name="20% - 强调文字颜色 6 3 8" xfId="1492"/>
    <cellStyle name="20% - 强调文字颜色 6 4" xfId="99"/>
    <cellStyle name="20% - 强调文字颜色 6 4 2" xfId="180"/>
    <cellStyle name="20% - 强调文字颜色 6 4 2 2" xfId="693"/>
    <cellStyle name="20% - 强调文字颜色 6 4 2 2 2" xfId="1506"/>
    <cellStyle name="20% - 强调文字颜色 6 4 2 3" xfId="1505"/>
    <cellStyle name="20% - 强调文字颜色 6 4 3" xfId="245"/>
    <cellStyle name="20% - 强调文字颜色 6 4 3 2" xfId="758"/>
    <cellStyle name="20% - 强调文字颜色 6 4 3 2 2" xfId="1508"/>
    <cellStyle name="20% - 强调文字颜色 6 4 3 3" xfId="1507"/>
    <cellStyle name="20% - 强调文字颜色 6 4 4" xfId="318"/>
    <cellStyle name="20% - 强调文字颜色 6 4 4 2" xfId="825"/>
    <cellStyle name="20% - 强调文字颜色 6 4 4 2 2" xfId="1510"/>
    <cellStyle name="20% - 强调文字颜色 6 4 4 3" xfId="1509"/>
    <cellStyle name="20% - 强调文字颜色 6 4 5" xfId="398"/>
    <cellStyle name="20% - 强调文字颜色 6 4 5 2" xfId="892"/>
    <cellStyle name="20% - 强调文字颜色 6 4 5 2 2" xfId="1512"/>
    <cellStyle name="20% - 强调文字颜色 6 4 5 3" xfId="1511"/>
    <cellStyle name="20% - 强调文字颜色 6 4 6" xfId="465"/>
    <cellStyle name="20% - 强调文字颜色 6 4 6 2" xfId="959"/>
    <cellStyle name="20% - 强调文字颜色 6 4 6 2 2" xfId="1514"/>
    <cellStyle name="20% - 强调文字颜色 6 4 6 3" xfId="1513"/>
    <cellStyle name="20% - 强调文字颜色 6 4 7" xfId="624"/>
    <cellStyle name="20% - 强调文字颜色 6 4 7 2" xfId="1515"/>
    <cellStyle name="20% - 强调文字颜色 6 4 8" xfId="1504"/>
    <cellStyle name="20% - 强调文字颜色 6 5" xfId="112"/>
    <cellStyle name="20% - 强调文字颜色 6 5 2" xfId="193"/>
    <cellStyle name="20% - 强调文字颜色 6 5 2 2" xfId="706"/>
    <cellStyle name="20% - 强调文字颜色 6 5 2 2 2" xfId="1518"/>
    <cellStyle name="20% - 强调文字颜色 6 5 2 3" xfId="1517"/>
    <cellStyle name="20% - 强调文字颜色 6 5 3" xfId="258"/>
    <cellStyle name="20% - 强调文字颜色 6 5 3 2" xfId="771"/>
    <cellStyle name="20% - 强调文字颜色 6 5 3 2 2" xfId="1520"/>
    <cellStyle name="20% - 强调文字颜色 6 5 3 3" xfId="1519"/>
    <cellStyle name="20% - 强调文字颜色 6 5 4" xfId="331"/>
    <cellStyle name="20% - 强调文字颜色 6 5 4 2" xfId="838"/>
    <cellStyle name="20% - 强调文字颜色 6 5 4 2 2" xfId="1522"/>
    <cellStyle name="20% - 强调文字颜色 6 5 4 3" xfId="1521"/>
    <cellStyle name="20% - 强调文字颜色 6 5 5" xfId="411"/>
    <cellStyle name="20% - 强调文字颜色 6 5 5 2" xfId="905"/>
    <cellStyle name="20% - 强调文字颜色 6 5 5 2 2" xfId="1524"/>
    <cellStyle name="20% - 强调文字颜色 6 5 5 3" xfId="1523"/>
    <cellStyle name="20% - 强调文字颜色 6 5 6" xfId="478"/>
    <cellStyle name="20% - 强调文字颜色 6 5 6 2" xfId="972"/>
    <cellStyle name="20% - 强调文字颜色 6 5 6 2 2" xfId="1526"/>
    <cellStyle name="20% - 强调文字颜色 6 5 6 3" xfId="1525"/>
    <cellStyle name="20% - 强调文字颜色 6 5 7" xfId="637"/>
    <cellStyle name="20% - 强调文字颜色 6 5 7 2" xfId="1527"/>
    <cellStyle name="20% - 强调文字颜色 6 5 8" xfId="1516"/>
    <cellStyle name="20% - 强调文字颜色 6 6" xfId="138"/>
    <cellStyle name="20% - 强调文字颜色 6 6 2" xfId="651"/>
    <cellStyle name="20% - 强调文字颜色 6 6 2 2" xfId="1529"/>
    <cellStyle name="20% - 强调文字颜色 6 6 3" xfId="1528"/>
    <cellStyle name="20% - 强调文字颜色 6 7" xfId="203"/>
    <cellStyle name="20% - 强调文字颜色 6 7 2" xfId="716"/>
    <cellStyle name="20% - 强调文字颜色 6 7 2 2" xfId="1531"/>
    <cellStyle name="20% - 强调文字颜色 6 7 3" xfId="1530"/>
    <cellStyle name="20% - 强调文字颜色 6 8" xfId="276"/>
    <cellStyle name="20% - 强调文字颜色 6 8 2" xfId="783"/>
    <cellStyle name="20% - 强调文字颜色 6 8 2 2" xfId="1533"/>
    <cellStyle name="20% - 强调文字颜色 6 8 3" xfId="1532"/>
    <cellStyle name="20% - 强调文字颜色 6 9" xfId="356"/>
    <cellStyle name="20% - 强调文字颜色 6 9 2" xfId="850"/>
    <cellStyle name="20% - 强调文字颜色 6 9 2 2" xfId="1535"/>
    <cellStyle name="20% - 强调文字颜色 6 9 3" xfId="1534"/>
    <cellStyle name="20% - 着色 1" xfId="23" builtinId="30" customBuiltin="1"/>
    <cellStyle name="20% - 着色 1 2" xfId="2161"/>
    <cellStyle name="20% - 着色 2" xfId="27" builtinId="34" customBuiltin="1"/>
    <cellStyle name="20% - 着色 2 2" xfId="2165"/>
    <cellStyle name="20% - 着色 3" xfId="31" builtinId="38" customBuiltin="1"/>
    <cellStyle name="20% - 着色 3 2" xfId="2169"/>
    <cellStyle name="20% - 着色 4" xfId="35" builtinId="42" customBuiltin="1"/>
    <cellStyle name="20% - 着色 4 2" xfId="2173"/>
    <cellStyle name="20% - 着色 5" xfId="39" builtinId="46" customBuiltin="1"/>
    <cellStyle name="20% - 着色 5 2" xfId="2177"/>
    <cellStyle name="20% - 着色 6" xfId="43" builtinId="50" customBuiltin="1"/>
    <cellStyle name="20% - 着色 6 2" xfId="2181"/>
    <cellStyle name="40% - 强调文字颜色 1 10" xfId="414"/>
    <cellStyle name="40% - 强调文字颜色 1 10 2" xfId="908"/>
    <cellStyle name="40% - 强调文字颜色 1 10 2 2" xfId="1537"/>
    <cellStyle name="40% - 强调文字颜色 1 10 3" xfId="1536"/>
    <cellStyle name="40% - 强调文字颜色 1 11" xfId="493"/>
    <cellStyle name="40% - 强调文字颜色 1 11 2" xfId="985"/>
    <cellStyle name="40% - 强调文字颜色 1 11 2 2" xfId="1539"/>
    <cellStyle name="40% - 强调文字颜色 1 11 3" xfId="1538"/>
    <cellStyle name="40% - 强调文字颜色 1 12" xfId="484"/>
    <cellStyle name="40% - 强调文字颜色 1 12 2" xfId="976"/>
    <cellStyle name="40% - 强调文字颜色 1 12 2 2" xfId="1541"/>
    <cellStyle name="40% - 强调文字颜色 1 12 3" xfId="1540"/>
    <cellStyle name="40% - 强调文字颜色 1 13" xfId="487"/>
    <cellStyle name="40% - 强调文字颜色 1 13 2" xfId="979"/>
    <cellStyle name="40% - 强调文字颜色 1 13 2 2" xfId="1543"/>
    <cellStyle name="40% - 强调文字颜色 1 13 3" xfId="1542"/>
    <cellStyle name="40% - 强调文字颜色 1 14" xfId="491"/>
    <cellStyle name="40% - 强调文字颜色 1 14 2" xfId="983"/>
    <cellStyle name="40% - 强调文字颜色 1 14 2 2" xfId="1545"/>
    <cellStyle name="40% - 强调文字颜色 1 14 3" xfId="1544"/>
    <cellStyle name="40% - 强调文字颜色 1 15" xfId="544"/>
    <cellStyle name="40% - 强调文字颜色 1 15 2" xfId="1035"/>
    <cellStyle name="40% - 强调文字颜色 1 15 2 2" xfId="1547"/>
    <cellStyle name="40% - 强调文字颜色 1 15 3" xfId="1546"/>
    <cellStyle name="40% - 强调文字颜色 1 16" xfId="538"/>
    <cellStyle name="40% - 强调文字颜色 1 16 2" xfId="1029"/>
    <cellStyle name="40% - 强调文字颜色 1 16 2 2" xfId="1549"/>
    <cellStyle name="40% - 强调文字颜色 1 16 3" xfId="1548"/>
    <cellStyle name="40% - 强调文字颜色 1 17" xfId="573"/>
    <cellStyle name="40% - 强调文字颜色 1 17 2" xfId="1550"/>
    <cellStyle name="40% - 强调文字颜色 1 18" xfId="1076"/>
    <cellStyle name="40% - 强调文字颜色 1 18 2" xfId="1551"/>
    <cellStyle name="40% - 强调文字颜色 1 2" xfId="64"/>
    <cellStyle name="40% - 强调文字颜色 1 2 2" xfId="145"/>
    <cellStyle name="40% - 强调文字颜色 1 2 2 2" xfId="658"/>
    <cellStyle name="40% - 强调文字颜色 1 2 2 2 2" xfId="1554"/>
    <cellStyle name="40% - 强调文字颜色 1 2 2 3" xfId="1553"/>
    <cellStyle name="40% - 强调文字颜色 1 2 3" xfId="210"/>
    <cellStyle name="40% - 强调文字颜色 1 2 3 2" xfId="723"/>
    <cellStyle name="40% - 强调文字颜色 1 2 3 2 2" xfId="1556"/>
    <cellStyle name="40% - 强调文字颜色 1 2 3 3" xfId="1555"/>
    <cellStyle name="40% - 强调文字颜色 1 2 4" xfId="283"/>
    <cellStyle name="40% - 强调文字颜色 1 2 4 2" xfId="790"/>
    <cellStyle name="40% - 强调文字颜色 1 2 4 2 2" xfId="1558"/>
    <cellStyle name="40% - 强调文字颜色 1 2 4 3" xfId="1557"/>
    <cellStyle name="40% - 强调文字颜色 1 2 5" xfId="363"/>
    <cellStyle name="40% - 强调文字颜色 1 2 5 2" xfId="857"/>
    <cellStyle name="40% - 强调文字颜色 1 2 5 2 2" xfId="1560"/>
    <cellStyle name="40% - 强调文字颜色 1 2 5 3" xfId="1559"/>
    <cellStyle name="40% - 强调文字颜色 1 2 6" xfId="430"/>
    <cellStyle name="40% - 强调文字颜色 1 2 6 2" xfId="924"/>
    <cellStyle name="40% - 强调文字颜色 1 2 6 2 2" xfId="1562"/>
    <cellStyle name="40% - 强调文字颜色 1 2 6 3" xfId="1561"/>
    <cellStyle name="40% - 强调文字颜色 1 2 7" xfId="589"/>
    <cellStyle name="40% - 强调文字颜色 1 2 7 2" xfId="1563"/>
    <cellStyle name="40% - 强调文字颜色 1 2 8" xfId="1552"/>
    <cellStyle name="40% - 强调文字颜色 1 3" xfId="77"/>
    <cellStyle name="40% - 强调文字颜色 1 3 2" xfId="158"/>
    <cellStyle name="40% - 强调文字颜色 1 3 2 2" xfId="671"/>
    <cellStyle name="40% - 强调文字颜色 1 3 2 2 2" xfId="1566"/>
    <cellStyle name="40% - 强调文字颜色 1 3 2 3" xfId="1565"/>
    <cellStyle name="40% - 强调文字颜色 1 3 3" xfId="223"/>
    <cellStyle name="40% - 强调文字颜色 1 3 3 2" xfId="736"/>
    <cellStyle name="40% - 强调文字颜色 1 3 3 2 2" xfId="1568"/>
    <cellStyle name="40% - 强调文字颜色 1 3 3 3" xfId="1567"/>
    <cellStyle name="40% - 强调文字颜色 1 3 4" xfId="296"/>
    <cellStyle name="40% - 强调文字颜色 1 3 4 2" xfId="803"/>
    <cellStyle name="40% - 强调文字颜色 1 3 4 2 2" xfId="1570"/>
    <cellStyle name="40% - 强调文字颜色 1 3 4 3" xfId="1569"/>
    <cellStyle name="40% - 强调文字颜色 1 3 5" xfId="376"/>
    <cellStyle name="40% - 强调文字颜色 1 3 5 2" xfId="870"/>
    <cellStyle name="40% - 强调文字颜色 1 3 5 2 2" xfId="1572"/>
    <cellStyle name="40% - 强调文字颜色 1 3 5 3" xfId="1571"/>
    <cellStyle name="40% - 强调文字颜色 1 3 6" xfId="443"/>
    <cellStyle name="40% - 强调文字颜色 1 3 6 2" xfId="937"/>
    <cellStyle name="40% - 强调文字颜色 1 3 6 2 2" xfId="1574"/>
    <cellStyle name="40% - 强调文字颜色 1 3 6 3" xfId="1573"/>
    <cellStyle name="40% - 强调文字颜色 1 3 7" xfId="602"/>
    <cellStyle name="40% - 强调文字颜色 1 3 7 2" xfId="1575"/>
    <cellStyle name="40% - 强调文字颜色 1 3 8" xfId="1564"/>
    <cellStyle name="40% - 强调文字颜色 1 4" xfId="90"/>
    <cellStyle name="40% - 强调文字颜色 1 4 2" xfId="171"/>
    <cellStyle name="40% - 强调文字颜色 1 4 2 2" xfId="684"/>
    <cellStyle name="40% - 强调文字颜色 1 4 2 2 2" xfId="1578"/>
    <cellStyle name="40% - 强调文字颜色 1 4 2 3" xfId="1577"/>
    <cellStyle name="40% - 强调文字颜色 1 4 3" xfId="236"/>
    <cellStyle name="40% - 强调文字颜色 1 4 3 2" xfId="749"/>
    <cellStyle name="40% - 强调文字颜色 1 4 3 2 2" xfId="1580"/>
    <cellStyle name="40% - 强调文字颜色 1 4 3 3" xfId="1579"/>
    <cellStyle name="40% - 强调文字颜色 1 4 4" xfId="309"/>
    <cellStyle name="40% - 强调文字颜色 1 4 4 2" xfId="816"/>
    <cellStyle name="40% - 强调文字颜色 1 4 4 2 2" xfId="1582"/>
    <cellStyle name="40% - 强调文字颜色 1 4 4 3" xfId="1581"/>
    <cellStyle name="40% - 强调文字颜色 1 4 5" xfId="389"/>
    <cellStyle name="40% - 强调文字颜色 1 4 5 2" xfId="883"/>
    <cellStyle name="40% - 强调文字颜色 1 4 5 2 2" xfId="1584"/>
    <cellStyle name="40% - 强调文字颜色 1 4 5 3" xfId="1583"/>
    <cellStyle name="40% - 强调文字颜色 1 4 6" xfId="456"/>
    <cellStyle name="40% - 强调文字颜色 1 4 6 2" xfId="950"/>
    <cellStyle name="40% - 强调文字颜色 1 4 6 2 2" xfId="1586"/>
    <cellStyle name="40% - 强调文字颜色 1 4 6 3" xfId="1585"/>
    <cellStyle name="40% - 强调文字颜色 1 4 7" xfId="615"/>
    <cellStyle name="40% - 强调文字颜色 1 4 7 2" xfId="1587"/>
    <cellStyle name="40% - 强调文字颜色 1 4 8" xfId="1576"/>
    <cellStyle name="40% - 强调文字颜色 1 5" xfId="103"/>
    <cellStyle name="40% - 强调文字颜色 1 5 2" xfId="184"/>
    <cellStyle name="40% - 强调文字颜色 1 5 2 2" xfId="697"/>
    <cellStyle name="40% - 强调文字颜色 1 5 2 2 2" xfId="1590"/>
    <cellStyle name="40% - 强调文字颜色 1 5 2 3" xfId="1589"/>
    <cellStyle name="40% - 强调文字颜色 1 5 3" xfId="249"/>
    <cellStyle name="40% - 强调文字颜色 1 5 3 2" xfId="762"/>
    <cellStyle name="40% - 强调文字颜色 1 5 3 2 2" xfId="1592"/>
    <cellStyle name="40% - 强调文字颜色 1 5 3 3" xfId="1591"/>
    <cellStyle name="40% - 强调文字颜色 1 5 4" xfId="322"/>
    <cellStyle name="40% - 强调文字颜色 1 5 4 2" xfId="829"/>
    <cellStyle name="40% - 强调文字颜色 1 5 4 2 2" xfId="1594"/>
    <cellStyle name="40% - 强调文字颜色 1 5 4 3" xfId="1593"/>
    <cellStyle name="40% - 强调文字颜色 1 5 5" xfId="402"/>
    <cellStyle name="40% - 强调文字颜色 1 5 5 2" xfId="896"/>
    <cellStyle name="40% - 强调文字颜色 1 5 5 2 2" xfId="1596"/>
    <cellStyle name="40% - 强调文字颜色 1 5 5 3" xfId="1595"/>
    <cellStyle name="40% - 强调文字颜色 1 5 6" xfId="469"/>
    <cellStyle name="40% - 强调文字颜色 1 5 6 2" xfId="963"/>
    <cellStyle name="40% - 强调文字颜色 1 5 6 2 2" xfId="1598"/>
    <cellStyle name="40% - 强调文字颜色 1 5 6 3" xfId="1597"/>
    <cellStyle name="40% - 强调文字颜色 1 5 7" xfId="628"/>
    <cellStyle name="40% - 强调文字颜色 1 5 7 2" xfId="1599"/>
    <cellStyle name="40% - 强调文字颜色 1 5 8" xfId="1588"/>
    <cellStyle name="40% - 强调文字颜色 1 6" xfId="123"/>
    <cellStyle name="40% - 强调文字颜色 1 6 2" xfId="640"/>
    <cellStyle name="40% - 强调文字颜色 1 6 2 2" xfId="1601"/>
    <cellStyle name="40% - 强调文字颜色 1 6 3" xfId="1600"/>
    <cellStyle name="40% - 强调文字颜色 1 7" xfId="127"/>
    <cellStyle name="40% - 强调文字颜色 1 7 2" xfId="643"/>
    <cellStyle name="40% - 强调文字颜色 1 7 2 2" xfId="1603"/>
    <cellStyle name="40% - 强调文字颜色 1 7 3" xfId="1602"/>
    <cellStyle name="40% - 强调文字颜色 1 8" xfId="267"/>
    <cellStyle name="40% - 强调文字颜色 1 8 2" xfId="774"/>
    <cellStyle name="40% - 强调文字颜色 1 8 2 2" xfId="1605"/>
    <cellStyle name="40% - 强调文字颜色 1 8 3" xfId="1604"/>
    <cellStyle name="40% - 强调文字颜色 1 9" xfId="347"/>
    <cellStyle name="40% - 强调文字颜色 1 9 2" xfId="841"/>
    <cellStyle name="40% - 强调文字颜色 1 9 2 2" xfId="1607"/>
    <cellStyle name="40% - 强调文字颜色 1 9 3" xfId="1606"/>
    <cellStyle name="40% - 强调文字颜色 2 10" xfId="416"/>
    <cellStyle name="40% - 强调文字颜色 2 10 2" xfId="910"/>
    <cellStyle name="40% - 强调文字颜色 2 10 2 2" xfId="1609"/>
    <cellStyle name="40% - 强调文字颜色 2 10 3" xfId="1608"/>
    <cellStyle name="40% - 强调文字颜色 2 11" xfId="496"/>
    <cellStyle name="40% - 强调文字颜色 2 11 2" xfId="988"/>
    <cellStyle name="40% - 强调文字颜色 2 11 2 2" xfId="1611"/>
    <cellStyle name="40% - 强调文字颜色 2 11 3" xfId="1610"/>
    <cellStyle name="40% - 强调文字颜色 2 12" xfId="503"/>
    <cellStyle name="40% - 强调文字颜色 2 12 2" xfId="995"/>
    <cellStyle name="40% - 强调文字颜色 2 12 2 2" xfId="1613"/>
    <cellStyle name="40% - 强调文字颜色 2 12 3" xfId="1612"/>
    <cellStyle name="40% - 强调文字颜色 2 13" xfId="513"/>
    <cellStyle name="40% - 强调文字颜色 2 13 2" xfId="1005"/>
    <cellStyle name="40% - 强调文字颜色 2 13 2 2" xfId="1615"/>
    <cellStyle name="40% - 强调文字颜色 2 13 3" xfId="1614"/>
    <cellStyle name="40% - 强调文字颜色 2 14" xfId="523"/>
    <cellStyle name="40% - 强调文字颜色 2 14 2" xfId="1015"/>
    <cellStyle name="40% - 强调文字颜色 2 14 2 2" xfId="1617"/>
    <cellStyle name="40% - 强调文字颜色 2 14 3" xfId="1616"/>
    <cellStyle name="40% - 强调文字颜色 2 15" xfId="547"/>
    <cellStyle name="40% - 强调文字颜色 2 15 2" xfId="1038"/>
    <cellStyle name="40% - 强调文字颜色 2 15 2 2" xfId="1619"/>
    <cellStyle name="40% - 强调文字颜色 2 15 3" xfId="1618"/>
    <cellStyle name="40% - 强调文字颜色 2 16" xfId="552"/>
    <cellStyle name="40% - 强调文字颜色 2 16 2" xfId="1043"/>
    <cellStyle name="40% - 强调文字颜色 2 16 2 2" xfId="1621"/>
    <cellStyle name="40% - 强调文字颜色 2 16 3" xfId="1620"/>
    <cellStyle name="40% - 强调文字颜色 2 17" xfId="575"/>
    <cellStyle name="40% - 强调文字颜色 2 17 2" xfId="1622"/>
    <cellStyle name="40% - 强调文字颜色 2 18" xfId="1080"/>
    <cellStyle name="40% - 强调文字颜色 2 18 2" xfId="1623"/>
    <cellStyle name="40% - 强调文字颜色 2 2" xfId="66"/>
    <cellStyle name="40% - 强调文字颜色 2 2 2" xfId="147"/>
    <cellStyle name="40% - 强调文字颜色 2 2 2 2" xfId="660"/>
    <cellStyle name="40% - 强调文字颜色 2 2 2 2 2" xfId="1626"/>
    <cellStyle name="40% - 强调文字颜色 2 2 2 3" xfId="1625"/>
    <cellStyle name="40% - 强调文字颜色 2 2 3" xfId="212"/>
    <cellStyle name="40% - 强调文字颜色 2 2 3 2" xfId="725"/>
    <cellStyle name="40% - 强调文字颜色 2 2 3 2 2" xfId="1628"/>
    <cellStyle name="40% - 强调文字颜色 2 2 3 3" xfId="1627"/>
    <cellStyle name="40% - 强调文字颜色 2 2 4" xfId="285"/>
    <cellStyle name="40% - 强调文字颜色 2 2 4 2" xfId="792"/>
    <cellStyle name="40% - 强调文字颜色 2 2 4 2 2" xfId="1630"/>
    <cellStyle name="40% - 强调文字颜色 2 2 4 3" xfId="1629"/>
    <cellStyle name="40% - 强调文字颜色 2 2 5" xfId="365"/>
    <cellStyle name="40% - 强调文字颜色 2 2 5 2" xfId="859"/>
    <cellStyle name="40% - 强调文字颜色 2 2 5 2 2" xfId="1632"/>
    <cellStyle name="40% - 强调文字颜色 2 2 5 3" xfId="1631"/>
    <cellStyle name="40% - 强调文字颜色 2 2 6" xfId="432"/>
    <cellStyle name="40% - 强调文字颜色 2 2 6 2" xfId="926"/>
    <cellStyle name="40% - 强调文字颜色 2 2 6 2 2" xfId="1634"/>
    <cellStyle name="40% - 强调文字颜色 2 2 6 3" xfId="1633"/>
    <cellStyle name="40% - 强调文字颜色 2 2 7" xfId="591"/>
    <cellStyle name="40% - 强调文字颜色 2 2 7 2" xfId="1635"/>
    <cellStyle name="40% - 强调文字颜色 2 2 8" xfId="1624"/>
    <cellStyle name="40% - 强调文字颜色 2 3" xfId="79"/>
    <cellStyle name="40% - 强调文字颜色 2 3 2" xfId="160"/>
    <cellStyle name="40% - 强调文字颜色 2 3 2 2" xfId="673"/>
    <cellStyle name="40% - 强调文字颜色 2 3 2 2 2" xfId="1638"/>
    <cellStyle name="40% - 强调文字颜色 2 3 2 3" xfId="1637"/>
    <cellStyle name="40% - 强调文字颜色 2 3 3" xfId="225"/>
    <cellStyle name="40% - 强调文字颜色 2 3 3 2" xfId="738"/>
    <cellStyle name="40% - 强调文字颜色 2 3 3 2 2" xfId="1640"/>
    <cellStyle name="40% - 强调文字颜色 2 3 3 3" xfId="1639"/>
    <cellStyle name="40% - 强调文字颜色 2 3 4" xfId="298"/>
    <cellStyle name="40% - 强调文字颜色 2 3 4 2" xfId="805"/>
    <cellStyle name="40% - 强调文字颜色 2 3 4 2 2" xfId="1642"/>
    <cellStyle name="40% - 强调文字颜色 2 3 4 3" xfId="1641"/>
    <cellStyle name="40% - 强调文字颜色 2 3 5" xfId="378"/>
    <cellStyle name="40% - 强调文字颜色 2 3 5 2" xfId="872"/>
    <cellStyle name="40% - 强调文字颜色 2 3 5 2 2" xfId="1644"/>
    <cellStyle name="40% - 强调文字颜色 2 3 5 3" xfId="1643"/>
    <cellStyle name="40% - 强调文字颜色 2 3 6" xfId="445"/>
    <cellStyle name="40% - 强调文字颜色 2 3 6 2" xfId="939"/>
    <cellStyle name="40% - 强调文字颜色 2 3 6 2 2" xfId="1646"/>
    <cellStyle name="40% - 强调文字颜色 2 3 6 3" xfId="1645"/>
    <cellStyle name="40% - 强调文字颜色 2 3 7" xfId="604"/>
    <cellStyle name="40% - 强调文字颜色 2 3 7 2" xfId="1647"/>
    <cellStyle name="40% - 强调文字颜色 2 3 8" xfId="1636"/>
    <cellStyle name="40% - 强调文字颜色 2 4" xfId="92"/>
    <cellStyle name="40% - 强调文字颜色 2 4 2" xfId="173"/>
    <cellStyle name="40% - 强调文字颜色 2 4 2 2" xfId="686"/>
    <cellStyle name="40% - 强调文字颜色 2 4 2 2 2" xfId="1650"/>
    <cellStyle name="40% - 强调文字颜色 2 4 2 3" xfId="1649"/>
    <cellStyle name="40% - 强调文字颜色 2 4 3" xfId="238"/>
    <cellStyle name="40% - 强调文字颜色 2 4 3 2" xfId="751"/>
    <cellStyle name="40% - 强调文字颜色 2 4 3 2 2" xfId="1652"/>
    <cellStyle name="40% - 强调文字颜色 2 4 3 3" xfId="1651"/>
    <cellStyle name="40% - 强调文字颜色 2 4 4" xfId="311"/>
    <cellStyle name="40% - 强调文字颜色 2 4 4 2" xfId="818"/>
    <cellStyle name="40% - 强调文字颜色 2 4 4 2 2" xfId="1654"/>
    <cellStyle name="40% - 强调文字颜色 2 4 4 3" xfId="1653"/>
    <cellStyle name="40% - 强调文字颜色 2 4 5" xfId="391"/>
    <cellStyle name="40% - 强调文字颜色 2 4 5 2" xfId="885"/>
    <cellStyle name="40% - 强调文字颜色 2 4 5 2 2" xfId="1656"/>
    <cellStyle name="40% - 强调文字颜色 2 4 5 3" xfId="1655"/>
    <cellStyle name="40% - 强调文字颜色 2 4 6" xfId="458"/>
    <cellStyle name="40% - 强调文字颜色 2 4 6 2" xfId="952"/>
    <cellStyle name="40% - 强调文字颜色 2 4 6 2 2" xfId="1658"/>
    <cellStyle name="40% - 强调文字颜色 2 4 6 3" xfId="1657"/>
    <cellStyle name="40% - 强调文字颜色 2 4 7" xfId="617"/>
    <cellStyle name="40% - 强调文字颜色 2 4 7 2" xfId="1659"/>
    <cellStyle name="40% - 强调文字颜色 2 4 8" xfId="1648"/>
    <cellStyle name="40% - 强调文字颜色 2 5" xfId="105"/>
    <cellStyle name="40% - 强调文字颜色 2 5 2" xfId="186"/>
    <cellStyle name="40% - 强调文字颜色 2 5 2 2" xfId="699"/>
    <cellStyle name="40% - 强调文字颜色 2 5 2 2 2" xfId="1662"/>
    <cellStyle name="40% - 强调文字颜色 2 5 2 3" xfId="1661"/>
    <cellStyle name="40% - 强调文字颜色 2 5 3" xfId="251"/>
    <cellStyle name="40% - 强调文字颜色 2 5 3 2" xfId="764"/>
    <cellStyle name="40% - 强调文字颜色 2 5 3 2 2" xfId="1664"/>
    <cellStyle name="40% - 强调文字颜色 2 5 3 3" xfId="1663"/>
    <cellStyle name="40% - 强调文字颜色 2 5 4" xfId="324"/>
    <cellStyle name="40% - 强调文字颜色 2 5 4 2" xfId="831"/>
    <cellStyle name="40% - 强调文字颜色 2 5 4 2 2" xfId="1666"/>
    <cellStyle name="40% - 强调文字颜色 2 5 4 3" xfId="1665"/>
    <cellStyle name="40% - 强调文字颜色 2 5 5" xfId="404"/>
    <cellStyle name="40% - 强调文字颜色 2 5 5 2" xfId="898"/>
    <cellStyle name="40% - 强调文字颜色 2 5 5 2 2" xfId="1668"/>
    <cellStyle name="40% - 强调文字颜色 2 5 5 3" xfId="1667"/>
    <cellStyle name="40% - 强调文字颜色 2 5 6" xfId="471"/>
    <cellStyle name="40% - 强调文字颜色 2 5 6 2" xfId="965"/>
    <cellStyle name="40% - 强调文字颜色 2 5 6 2 2" xfId="1670"/>
    <cellStyle name="40% - 强调文字颜色 2 5 6 3" xfId="1669"/>
    <cellStyle name="40% - 强调文字颜色 2 5 7" xfId="630"/>
    <cellStyle name="40% - 强调文字颜色 2 5 7 2" xfId="1671"/>
    <cellStyle name="40% - 强调文字颜色 2 5 8" xfId="1660"/>
    <cellStyle name="40% - 强调文字颜色 2 6" xfId="126"/>
    <cellStyle name="40% - 强调文字颜色 2 6 2" xfId="642"/>
    <cellStyle name="40% - 强调文字颜色 2 6 2 2" xfId="1673"/>
    <cellStyle name="40% - 强调文字颜色 2 6 3" xfId="1672"/>
    <cellStyle name="40% - 强调文字颜色 2 7" xfId="196"/>
    <cellStyle name="40% - 强调文字颜色 2 7 2" xfId="709"/>
    <cellStyle name="40% - 强调文字颜色 2 7 2 2" xfId="1675"/>
    <cellStyle name="40% - 强调文字颜色 2 7 3" xfId="1674"/>
    <cellStyle name="40% - 强调文字颜色 2 8" xfId="269"/>
    <cellStyle name="40% - 强调文字颜色 2 8 2" xfId="776"/>
    <cellStyle name="40% - 强调文字颜色 2 8 2 2" xfId="1677"/>
    <cellStyle name="40% - 强调文字颜色 2 8 3" xfId="1676"/>
    <cellStyle name="40% - 强调文字颜色 2 9" xfId="349"/>
    <cellStyle name="40% - 强调文字颜色 2 9 2" xfId="843"/>
    <cellStyle name="40% - 强调文字颜色 2 9 2 2" xfId="1679"/>
    <cellStyle name="40% - 强调文字颜色 2 9 3" xfId="1678"/>
    <cellStyle name="40% - 强调文字颜色 3 10" xfId="418"/>
    <cellStyle name="40% - 强调文字颜色 3 10 2" xfId="912"/>
    <cellStyle name="40% - 强调文字颜色 3 10 2 2" xfId="1681"/>
    <cellStyle name="40% - 强调文字颜色 3 10 3" xfId="1680"/>
    <cellStyle name="40% - 强调文字颜色 3 11" xfId="500"/>
    <cellStyle name="40% - 强调文字颜色 3 11 2" xfId="992"/>
    <cellStyle name="40% - 强调文字颜色 3 11 2 2" xfId="1683"/>
    <cellStyle name="40% - 强调文字颜色 3 11 3" xfId="1682"/>
    <cellStyle name="40% - 强调文字颜色 3 12" xfId="510"/>
    <cellStyle name="40% - 强调文字颜色 3 12 2" xfId="1002"/>
    <cellStyle name="40% - 强调文字颜色 3 12 2 2" xfId="1685"/>
    <cellStyle name="40% - 强调文字颜色 3 12 3" xfId="1684"/>
    <cellStyle name="40% - 强调文字颜色 3 13" xfId="520"/>
    <cellStyle name="40% - 强调文字颜色 3 13 2" xfId="1012"/>
    <cellStyle name="40% - 强调文字颜色 3 13 2 2" xfId="1687"/>
    <cellStyle name="40% - 强调文字颜色 3 13 3" xfId="1686"/>
    <cellStyle name="40% - 强调文字颜色 3 14" xfId="529"/>
    <cellStyle name="40% - 强调文字颜色 3 14 2" xfId="1021"/>
    <cellStyle name="40% - 强调文字颜色 3 14 2 2" xfId="1689"/>
    <cellStyle name="40% - 强调文字颜色 3 14 3" xfId="1688"/>
    <cellStyle name="40% - 强调文字颜色 3 15" xfId="549"/>
    <cellStyle name="40% - 强调文字颜色 3 15 2" xfId="1040"/>
    <cellStyle name="40% - 强调文字颜色 3 15 2 2" xfId="1691"/>
    <cellStyle name="40% - 强调文字颜色 3 15 3" xfId="1690"/>
    <cellStyle name="40% - 强调文字颜色 3 16" xfId="558"/>
    <cellStyle name="40% - 强调文字颜色 3 16 2" xfId="1049"/>
    <cellStyle name="40% - 强调文字颜色 3 16 2 2" xfId="1693"/>
    <cellStyle name="40% - 强调文字颜色 3 16 3" xfId="1692"/>
    <cellStyle name="40% - 强调文字颜色 3 17" xfId="577"/>
    <cellStyle name="40% - 强调文字颜色 3 17 2" xfId="1694"/>
    <cellStyle name="40% - 强调文字颜色 3 18" xfId="1084"/>
    <cellStyle name="40% - 强调文字颜色 3 18 2" xfId="1695"/>
    <cellStyle name="40% - 强调文字颜色 3 2" xfId="68"/>
    <cellStyle name="40% - 强调文字颜色 3 2 2" xfId="149"/>
    <cellStyle name="40% - 强调文字颜色 3 2 2 2" xfId="662"/>
    <cellStyle name="40% - 强调文字颜色 3 2 2 2 2" xfId="1698"/>
    <cellStyle name="40% - 强调文字颜色 3 2 2 3" xfId="1697"/>
    <cellStyle name="40% - 强调文字颜色 3 2 3" xfId="214"/>
    <cellStyle name="40% - 强调文字颜色 3 2 3 2" xfId="727"/>
    <cellStyle name="40% - 强调文字颜色 3 2 3 2 2" xfId="1700"/>
    <cellStyle name="40% - 强调文字颜色 3 2 3 3" xfId="1699"/>
    <cellStyle name="40% - 强调文字颜色 3 2 4" xfId="287"/>
    <cellStyle name="40% - 强调文字颜色 3 2 4 2" xfId="794"/>
    <cellStyle name="40% - 强调文字颜色 3 2 4 2 2" xfId="1702"/>
    <cellStyle name="40% - 强调文字颜色 3 2 4 3" xfId="1701"/>
    <cellStyle name="40% - 强调文字颜色 3 2 5" xfId="367"/>
    <cellStyle name="40% - 强调文字颜色 3 2 5 2" xfId="861"/>
    <cellStyle name="40% - 强调文字颜色 3 2 5 2 2" xfId="1704"/>
    <cellStyle name="40% - 强调文字颜色 3 2 5 3" xfId="1703"/>
    <cellStyle name="40% - 强调文字颜色 3 2 6" xfId="434"/>
    <cellStyle name="40% - 强调文字颜色 3 2 6 2" xfId="928"/>
    <cellStyle name="40% - 强调文字颜色 3 2 6 2 2" xfId="1706"/>
    <cellStyle name="40% - 强调文字颜色 3 2 6 3" xfId="1705"/>
    <cellStyle name="40% - 强调文字颜色 3 2 7" xfId="593"/>
    <cellStyle name="40% - 强调文字颜色 3 2 7 2" xfId="1707"/>
    <cellStyle name="40% - 强调文字颜色 3 2 8" xfId="1696"/>
    <cellStyle name="40% - 强调文字颜色 3 3" xfId="81"/>
    <cellStyle name="40% - 强调文字颜色 3 3 2" xfId="162"/>
    <cellStyle name="40% - 强调文字颜色 3 3 2 2" xfId="675"/>
    <cellStyle name="40% - 强调文字颜色 3 3 2 2 2" xfId="1710"/>
    <cellStyle name="40% - 强调文字颜色 3 3 2 3" xfId="1709"/>
    <cellStyle name="40% - 强调文字颜色 3 3 3" xfId="227"/>
    <cellStyle name="40% - 强调文字颜色 3 3 3 2" xfId="740"/>
    <cellStyle name="40% - 强调文字颜色 3 3 3 2 2" xfId="1712"/>
    <cellStyle name="40% - 强调文字颜色 3 3 3 3" xfId="1711"/>
    <cellStyle name="40% - 强调文字颜色 3 3 4" xfId="300"/>
    <cellStyle name="40% - 强调文字颜色 3 3 4 2" xfId="807"/>
    <cellStyle name="40% - 强调文字颜色 3 3 4 2 2" xfId="1714"/>
    <cellStyle name="40% - 强调文字颜色 3 3 4 3" xfId="1713"/>
    <cellStyle name="40% - 强调文字颜色 3 3 5" xfId="380"/>
    <cellStyle name="40% - 强调文字颜色 3 3 5 2" xfId="874"/>
    <cellStyle name="40% - 强调文字颜色 3 3 5 2 2" xfId="1716"/>
    <cellStyle name="40% - 强调文字颜色 3 3 5 3" xfId="1715"/>
    <cellStyle name="40% - 强调文字颜色 3 3 6" xfId="447"/>
    <cellStyle name="40% - 强调文字颜色 3 3 6 2" xfId="941"/>
    <cellStyle name="40% - 强调文字颜色 3 3 6 2 2" xfId="1718"/>
    <cellStyle name="40% - 强调文字颜色 3 3 6 3" xfId="1717"/>
    <cellStyle name="40% - 强调文字颜色 3 3 7" xfId="606"/>
    <cellStyle name="40% - 强调文字颜色 3 3 7 2" xfId="1719"/>
    <cellStyle name="40% - 强调文字颜色 3 3 8" xfId="1708"/>
    <cellStyle name="40% - 强调文字颜色 3 4" xfId="94"/>
    <cellStyle name="40% - 强调文字颜色 3 4 2" xfId="175"/>
    <cellStyle name="40% - 强调文字颜色 3 4 2 2" xfId="688"/>
    <cellStyle name="40% - 强调文字颜色 3 4 2 2 2" xfId="1722"/>
    <cellStyle name="40% - 强调文字颜色 3 4 2 3" xfId="1721"/>
    <cellStyle name="40% - 强调文字颜色 3 4 3" xfId="240"/>
    <cellStyle name="40% - 强调文字颜色 3 4 3 2" xfId="753"/>
    <cellStyle name="40% - 强调文字颜色 3 4 3 2 2" xfId="1724"/>
    <cellStyle name="40% - 强调文字颜色 3 4 3 3" xfId="1723"/>
    <cellStyle name="40% - 强调文字颜色 3 4 4" xfId="313"/>
    <cellStyle name="40% - 强调文字颜色 3 4 4 2" xfId="820"/>
    <cellStyle name="40% - 强调文字颜色 3 4 4 2 2" xfId="1726"/>
    <cellStyle name="40% - 强调文字颜色 3 4 4 3" xfId="1725"/>
    <cellStyle name="40% - 强调文字颜色 3 4 5" xfId="393"/>
    <cellStyle name="40% - 强调文字颜色 3 4 5 2" xfId="887"/>
    <cellStyle name="40% - 强调文字颜色 3 4 5 2 2" xfId="1728"/>
    <cellStyle name="40% - 强调文字颜色 3 4 5 3" xfId="1727"/>
    <cellStyle name="40% - 强调文字颜色 3 4 6" xfId="460"/>
    <cellStyle name="40% - 强调文字颜色 3 4 6 2" xfId="954"/>
    <cellStyle name="40% - 强调文字颜色 3 4 6 2 2" xfId="1730"/>
    <cellStyle name="40% - 强调文字颜色 3 4 6 3" xfId="1729"/>
    <cellStyle name="40% - 强调文字颜色 3 4 7" xfId="619"/>
    <cellStyle name="40% - 强调文字颜色 3 4 7 2" xfId="1731"/>
    <cellStyle name="40% - 强调文字颜色 3 4 8" xfId="1720"/>
    <cellStyle name="40% - 强调文字颜色 3 5" xfId="107"/>
    <cellStyle name="40% - 强调文字颜色 3 5 2" xfId="188"/>
    <cellStyle name="40% - 强调文字颜色 3 5 2 2" xfId="701"/>
    <cellStyle name="40% - 强调文字颜色 3 5 2 2 2" xfId="1734"/>
    <cellStyle name="40% - 强调文字颜色 3 5 2 3" xfId="1733"/>
    <cellStyle name="40% - 强调文字颜色 3 5 3" xfId="253"/>
    <cellStyle name="40% - 强调文字颜色 3 5 3 2" xfId="766"/>
    <cellStyle name="40% - 强调文字颜色 3 5 3 2 2" xfId="1736"/>
    <cellStyle name="40% - 强调文字颜色 3 5 3 3" xfId="1735"/>
    <cellStyle name="40% - 强调文字颜色 3 5 4" xfId="326"/>
    <cellStyle name="40% - 强调文字颜色 3 5 4 2" xfId="833"/>
    <cellStyle name="40% - 强调文字颜色 3 5 4 2 2" xfId="1738"/>
    <cellStyle name="40% - 强调文字颜色 3 5 4 3" xfId="1737"/>
    <cellStyle name="40% - 强调文字颜色 3 5 5" xfId="406"/>
    <cellStyle name="40% - 强调文字颜色 3 5 5 2" xfId="900"/>
    <cellStyle name="40% - 强调文字颜色 3 5 5 2 2" xfId="1740"/>
    <cellStyle name="40% - 强调文字颜色 3 5 5 3" xfId="1739"/>
    <cellStyle name="40% - 强调文字颜色 3 5 6" xfId="473"/>
    <cellStyle name="40% - 强调文字颜色 3 5 6 2" xfId="967"/>
    <cellStyle name="40% - 强调文字颜色 3 5 6 2 2" xfId="1742"/>
    <cellStyle name="40% - 强调文字颜色 3 5 6 3" xfId="1741"/>
    <cellStyle name="40% - 强调文字颜色 3 5 7" xfId="632"/>
    <cellStyle name="40% - 强调文字颜色 3 5 7 2" xfId="1743"/>
    <cellStyle name="40% - 强调文字颜色 3 5 8" xfId="1732"/>
    <cellStyle name="40% - 强调文字颜色 3 6" xfId="129"/>
    <cellStyle name="40% - 强调文字颜色 3 6 2" xfId="645"/>
    <cellStyle name="40% - 强调文字颜色 3 6 2 2" xfId="1745"/>
    <cellStyle name="40% - 强调文字颜色 3 6 3" xfId="1744"/>
    <cellStyle name="40% - 强调文字颜色 3 7" xfId="198"/>
    <cellStyle name="40% - 强调文字颜色 3 7 2" xfId="711"/>
    <cellStyle name="40% - 强调文字颜色 3 7 2 2" xfId="1747"/>
    <cellStyle name="40% - 强调文字颜色 3 7 3" xfId="1746"/>
    <cellStyle name="40% - 强调文字颜色 3 8" xfId="271"/>
    <cellStyle name="40% - 强调文字颜色 3 8 2" xfId="778"/>
    <cellStyle name="40% - 强调文字颜色 3 8 2 2" xfId="1749"/>
    <cellStyle name="40% - 强调文字颜色 3 8 3" xfId="1748"/>
    <cellStyle name="40% - 强调文字颜色 3 9" xfId="351"/>
    <cellStyle name="40% - 强调文字颜色 3 9 2" xfId="845"/>
    <cellStyle name="40% - 强调文字颜色 3 9 2 2" xfId="1751"/>
    <cellStyle name="40% - 强调文字颜色 3 9 3" xfId="1750"/>
    <cellStyle name="40% - 强调文字颜色 4 10" xfId="420"/>
    <cellStyle name="40% - 强调文字颜色 4 10 2" xfId="914"/>
    <cellStyle name="40% - 强调文字颜色 4 10 2 2" xfId="1753"/>
    <cellStyle name="40% - 强调文字颜色 4 10 3" xfId="1752"/>
    <cellStyle name="40% - 强调文字颜色 4 11" xfId="502"/>
    <cellStyle name="40% - 强调文字颜色 4 11 2" xfId="994"/>
    <cellStyle name="40% - 强调文字颜色 4 11 2 2" xfId="1755"/>
    <cellStyle name="40% - 强调文字颜色 4 11 3" xfId="1754"/>
    <cellStyle name="40% - 强调文字颜色 4 12" xfId="512"/>
    <cellStyle name="40% - 强调文字颜色 4 12 2" xfId="1004"/>
    <cellStyle name="40% - 强调文字颜色 4 12 2 2" xfId="1757"/>
    <cellStyle name="40% - 强调文字颜色 4 12 3" xfId="1756"/>
    <cellStyle name="40% - 强调文字颜色 4 13" xfId="522"/>
    <cellStyle name="40% - 强调文字颜色 4 13 2" xfId="1014"/>
    <cellStyle name="40% - 强调文字颜色 4 13 2 2" xfId="1759"/>
    <cellStyle name="40% - 强调文字颜色 4 13 3" xfId="1758"/>
    <cellStyle name="40% - 强调文字颜色 4 14" xfId="531"/>
    <cellStyle name="40% - 强调文字颜色 4 14 2" xfId="1023"/>
    <cellStyle name="40% - 强调文字颜色 4 14 2 2" xfId="1761"/>
    <cellStyle name="40% - 强调文字颜色 4 14 3" xfId="1760"/>
    <cellStyle name="40% - 强调文字颜色 4 15" xfId="551"/>
    <cellStyle name="40% - 强调文字颜色 4 15 2" xfId="1042"/>
    <cellStyle name="40% - 强调文字颜色 4 15 2 2" xfId="1763"/>
    <cellStyle name="40% - 强调文字颜色 4 15 3" xfId="1762"/>
    <cellStyle name="40% - 强调文字颜色 4 16" xfId="560"/>
    <cellStyle name="40% - 强调文字颜色 4 16 2" xfId="1051"/>
    <cellStyle name="40% - 强调文字颜色 4 16 2 2" xfId="1765"/>
    <cellStyle name="40% - 强调文字颜色 4 16 3" xfId="1764"/>
    <cellStyle name="40% - 强调文字颜色 4 17" xfId="579"/>
    <cellStyle name="40% - 强调文字颜色 4 17 2" xfId="1766"/>
    <cellStyle name="40% - 强调文字颜色 4 18" xfId="1088"/>
    <cellStyle name="40% - 强调文字颜色 4 18 2" xfId="1767"/>
    <cellStyle name="40% - 强调文字颜色 4 2" xfId="70"/>
    <cellStyle name="40% - 强调文字颜色 4 2 2" xfId="151"/>
    <cellStyle name="40% - 强调文字颜色 4 2 2 2" xfId="664"/>
    <cellStyle name="40% - 强调文字颜色 4 2 2 2 2" xfId="1770"/>
    <cellStyle name="40% - 强调文字颜色 4 2 2 3" xfId="1769"/>
    <cellStyle name="40% - 强调文字颜色 4 2 3" xfId="216"/>
    <cellStyle name="40% - 强调文字颜色 4 2 3 2" xfId="729"/>
    <cellStyle name="40% - 强调文字颜色 4 2 3 2 2" xfId="1772"/>
    <cellStyle name="40% - 强调文字颜色 4 2 3 3" xfId="1771"/>
    <cellStyle name="40% - 强调文字颜色 4 2 4" xfId="289"/>
    <cellStyle name="40% - 强调文字颜色 4 2 4 2" xfId="796"/>
    <cellStyle name="40% - 强调文字颜色 4 2 4 2 2" xfId="1774"/>
    <cellStyle name="40% - 强调文字颜色 4 2 4 3" xfId="1773"/>
    <cellStyle name="40% - 强调文字颜色 4 2 5" xfId="369"/>
    <cellStyle name="40% - 强调文字颜色 4 2 5 2" xfId="863"/>
    <cellStyle name="40% - 强调文字颜色 4 2 5 2 2" xfId="1776"/>
    <cellStyle name="40% - 强调文字颜色 4 2 5 3" xfId="1775"/>
    <cellStyle name="40% - 强调文字颜色 4 2 6" xfId="436"/>
    <cellStyle name="40% - 强调文字颜色 4 2 6 2" xfId="930"/>
    <cellStyle name="40% - 强调文字颜色 4 2 6 2 2" xfId="1778"/>
    <cellStyle name="40% - 强调文字颜色 4 2 6 3" xfId="1777"/>
    <cellStyle name="40% - 强调文字颜色 4 2 7" xfId="595"/>
    <cellStyle name="40% - 强调文字颜色 4 2 7 2" xfId="1779"/>
    <cellStyle name="40% - 强调文字颜色 4 2 8" xfId="1768"/>
    <cellStyle name="40% - 强调文字颜色 4 3" xfId="83"/>
    <cellStyle name="40% - 强调文字颜色 4 3 2" xfId="164"/>
    <cellStyle name="40% - 强调文字颜色 4 3 2 2" xfId="677"/>
    <cellStyle name="40% - 强调文字颜色 4 3 2 2 2" xfId="1782"/>
    <cellStyle name="40% - 强调文字颜色 4 3 2 3" xfId="1781"/>
    <cellStyle name="40% - 强调文字颜色 4 3 3" xfId="229"/>
    <cellStyle name="40% - 强调文字颜色 4 3 3 2" xfId="742"/>
    <cellStyle name="40% - 强调文字颜色 4 3 3 2 2" xfId="1784"/>
    <cellStyle name="40% - 强调文字颜色 4 3 3 3" xfId="1783"/>
    <cellStyle name="40% - 强调文字颜色 4 3 4" xfId="302"/>
    <cellStyle name="40% - 强调文字颜色 4 3 4 2" xfId="809"/>
    <cellStyle name="40% - 强调文字颜色 4 3 4 2 2" xfId="1786"/>
    <cellStyle name="40% - 强调文字颜色 4 3 4 3" xfId="1785"/>
    <cellStyle name="40% - 强调文字颜色 4 3 5" xfId="382"/>
    <cellStyle name="40% - 强调文字颜色 4 3 5 2" xfId="876"/>
    <cellStyle name="40% - 强调文字颜色 4 3 5 2 2" xfId="1788"/>
    <cellStyle name="40% - 强调文字颜色 4 3 5 3" xfId="1787"/>
    <cellStyle name="40% - 强调文字颜色 4 3 6" xfId="449"/>
    <cellStyle name="40% - 强调文字颜色 4 3 6 2" xfId="943"/>
    <cellStyle name="40% - 强调文字颜色 4 3 6 2 2" xfId="1790"/>
    <cellStyle name="40% - 强调文字颜色 4 3 6 3" xfId="1789"/>
    <cellStyle name="40% - 强调文字颜色 4 3 7" xfId="608"/>
    <cellStyle name="40% - 强调文字颜色 4 3 7 2" xfId="1791"/>
    <cellStyle name="40% - 强调文字颜色 4 3 8" xfId="1780"/>
    <cellStyle name="40% - 强调文字颜色 4 4" xfId="96"/>
    <cellStyle name="40% - 强调文字颜色 4 4 2" xfId="177"/>
    <cellStyle name="40% - 强调文字颜色 4 4 2 2" xfId="690"/>
    <cellStyle name="40% - 强调文字颜色 4 4 2 2 2" xfId="1794"/>
    <cellStyle name="40% - 强调文字颜色 4 4 2 3" xfId="1793"/>
    <cellStyle name="40% - 强调文字颜色 4 4 3" xfId="242"/>
    <cellStyle name="40% - 强调文字颜色 4 4 3 2" xfId="755"/>
    <cellStyle name="40% - 强调文字颜色 4 4 3 2 2" xfId="1796"/>
    <cellStyle name="40% - 强调文字颜色 4 4 3 3" xfId="1795"/>
    <cellStyle name="40% - 强调文字颜色 4 4 4" xfId="315"/>
    <cellStyle name="40% - 强调文字颜色 4 4 4 2" xfId="822"/>
    <cellStyle name="40% - 强调文字颜色 4 4 4 2 2" xfId="1798"/>
    <cellStyle name="40% - 强调文字颜色 4 4 4 3" xfId="1797"/>
    <cellStyle name="40% - 强调文字颜色 4 4 5" xfId="395"/>
    <cellStyle name="40% - 强调文字颜色 4 4 5 2" xfId="889"/>
    <cellStyle name="40% - 强调文字颜色 4 4 5 2 2" xfId="1800"/>
    <cellStyle name="40% - 强调文字颜色 4 4 5 3" xfId="1799"/>
    <cellStyle name="40% - 强调文字颜色 4 4 6" xfId="462"/>
    <cellStyle name="40% - 强调文字颜色 4 4 6 2" xfId="956"/>
    <cellStyle name="40% - 强调文字颜色 4 4 6 2 2" xfId="1802"/>
    <cellStyle name="40% - 强调文字颜色 4 4 6 3" xfId="1801"/>
    <cellStyle name="40% - 强调文字颜色 4 4 7" xfId="621"/>
    <cellStyle name="40% - 强调文字颜色 4 4 7 2" xfId="1803"/>
    <cellStyle name="40% - 强调文字颜色 4 4 8" xfId="1792"/>
    <cellStyle name="40% - 强调文字颜色 4 5" xfId="109"/>
    <cellStyle name="40% - 强调文字颜色 4 5 2" xfId="190"/>
    <cellStyle name="40% - 强调文字颜色 4 5 2 2" xfId="703"/>
    <cellStyle name="40% - 强调文字颜色 4 5 2 2 2" xfId="1806"/>
    <cellStyle name="40% - 强调文字颜色 4 5 2 3" xfId="1805"/>
    <cellStyle name="40% - 强调文字颜色 4 5 3" xfId="255"/>
    <cellStyle name="40% - 强调文字颜色 4 5 3 2" xfId="768"/>
    <cellStyle name="40% - 强调文字颜色 4 5 3 2 2" xfId="1808"/>
    <cellStyle name="40% - 强调文字颜色 4 5 3 3" xfId="1807"/>
    <cellStyle name="40% - 强调文字颜色 4 5 4" xfId="328"/>
    <cellStyle name="40% - 强调文字颜色 4 5 4 2" xfId="835"/>
    <cellStyle name="40% - 强调文字颜色 4 5 4 2 2" xfId="1810"/>
    <cellStyle name="40% - 强调文字颜色 4 5 4 3" xfId="1809"/>
    <cellStyle name="40% - 强调文字颜色 4 5 5" xfId="408"/>
    <cellStyle name="40% - 强调文字颜色 4 5 5 2" xfId="902"/>
    <cellStyle name="40% - 强调文字颜色 4 5 5 2 2" xfId="1812"/>
    <cellStyle name="40% - 强调文字颜色 4 5 5 3" xfId="1811"/>
    <cellStyle name="40% - 强调文字颜色 4 5 6" xfId="475"/>
    <cellStyle name="40% - 强调文字颜色 4 5 6 2" xfId="969"/>
    <cellStyle name="40% - 强调文字颜色 4 5 6 2 2" xfId="1814"/>
    <cellStyle name="40% - 强调文字颜色 4 5 6 3" xfId="1813"/>
    <cellStyle name="40% - 强调文字颜色 4 5 7" xfId="634"/>
    <cellStyle name="40% - 强调文字颜色 4 5 7 2" xfId="1815"/>
    <cellStyle name="40% - 强调文字颜色 4 5 8" xfId="1804"/>
    <cellStyle name="40% - 强调文字颜色 4 6" xfId="133"/>
    <cellStyle name="40% - 强调文字颜色 4 6 2" xfId="648"/>
    <cellStyle name="40% - 强调文字颜色 4 6 2 2" xfId="1817"/>
    <cellStyle name="40% - 强调文字颜色 4 6 3" xfId="1816"/>
    <cellStyle name="40% - 强调文字颜色 4 7" xfId="200"/>
    <cellStyle name="40% - 强调文字颜色 4 7 2" xfId="713"/>
    <cellStyle name="40% - 强调文字颜色 4 7 2 2" xfId="1819"/>
    <cellStyle name="40% - 强调文字颜色 4 7 3" xfId="1818"/>
    <cellStyle name="40% - 强调文字颜色 4 8" xfId="273"/>
    <cellStyle name="40% - 强调文字颜色 4 8 2" xfId="780"/>
    <cellStyle name="40% - 强调文字颜色 4 8 2 2" xfId="1821"/>
    <cellStyle name="40% - 强调文字颜色 4 8 3" xfId="1820"/>
    <cellStyle name="40% - 强调文字颜色 4 9" xfId="353"/>
    <cellStyle name="40% - 强调文字颜色 4 9 2" xfId="847"/>
    <cellStyle name="40% - 强调文字颜色 4 9 2 2" xfId="1823"/>
    <cellStyle name="40% - 强调文字颜色 4 9 3" xfId="1822"/>
    <cellStyle name="40% - 强调文字颜色 5 10" xfId="422"/>
    <cellStyle name="40% - 强调文字颜色 5 10 2" xfId="916"/>
    <cellStyle name="40% - 强调文字颜色 5 10 2 2" xfId="1825"/>
    <cellStyle name="40% - 强调文字颜色 5 10 3" xfId="1824"/>
    <cellStyle name="40% - 强调文字颜色 5 11" xfId="505"/>
    <cellStyle name="40% - 强调文字颜色 5 11 2" xfId="997"/>
    <cellStyle name="40% - 强调文字颜色 5 11 2 2" xfId="1827"/>
    <cellStyle name="40% - 强调文字颜色 5 11 3" xfId="1826"/>
    <cellStyle name="40% - 强调文字颜色 5 12" xfId="515"/>
    <cellStyle name="40% - 强调文字颜色 5 12 2" xfId="1007"/>
    <cellStyle name="40% - 强调文字颜色 5 12 2 2" xfId="1829"/>
    <cellStyle name="40% - 强调文字颜色 5 12 3" xfId="1828"/>
    <cellStyle name="40% - 强调文字颜色 5 13" xfId="525"/>
    <cellStyle name="40% - 强调文字颜色 5 13 2" xfId="1017"/>
    <cellStyle name="40% - 强调文字颜色 5 13 2 2" xfId="1831"/>
    <cellStyle name="40% - 强调文字颜色 5 13 3" xfId="1830"/>
    <cellStyle name="40% - 强调文字颜色 5 14" xfId="533"/>
    <cellStyle name="40% - 强调文字颜色 5 14 2" xfId="1025"/>
    <cellStyle name="40% - 强调文字颜色 5 14 2 2" xfId="1833"/>
    <cellStyle name="40% - 强调文字颜色 5 14 3" xfId="1832"/>
    <cellStyle name="40% - 强调文字颜色 5 15" xfId="554"/>
    <cellStyle name="40% - 强调文字颜色 5 15 2" xfId="1045"/>
    <cellStyle name="40% - 强调文字颜色 5 15 2 2" xfId="1835"/>
    <cellStyle name="40% - 强调文字颜色 5 15 3" xfId="1834"/>
    <cellStyle name="40% - 强调文字颜色 5 16" xfId="562"/>
    <cellStyle name="40% - 强调文字颜色 5 16 2" xfId="1053"/>
    <cellStyle name="40% - 强调文字颜色 5 16 2 2" xfId="1837"/>
    <cellStyle name="40% - 强调文字颜色 5 16 3" xfId="1836"/>
    <cellStyle name="40% - 强调文字颜色 5 17" xfId="581"/>
    <cellStyle name="40% - 强调文字颜色 5 17 2" xfId="1838"/>
    <cellStyle name="40% - 强调文字颜色 5 18" xfId="1092"/>
    <cellStyle name="40% - 强调文字颜色 5 18 2" xfId="1839"/>
    <cellStyle name="40% - 强调文字颜色 5 2" xfId="72"/>
    <cellStyle name="40% - 强调文字颜色 5 2 2" xfId="153"/>
    <cellStyle name="40% - 强调文字颜色 5 2 2 2" xfId="666"/>
    <cellStyle name="40% - 强调文字颜色 5 2 2 2 2" xfId="1842"/>
    <cellStyle name="40% - 强调文字颜色 5 2 2 3" xfId="1841"/>
    <cellStyle name="40% - 强调文字颜色 5 2 3" xfId="218"/>
    <cellStyle name="40% - 强调文字颜色 5 2 3 2" xfId="731"/>
    <cellStyle name="40% - 强调文字颜色 5 2 3 2 2" xfId="1844"/>
    <cellStyle name="40% - 强调文字颜色 5 2 3 3" xfId="1843"/>
    <cellStyle name="40% - 强调文字颜色 5 2 4" xfId="291"/>
    <cellStyle name="40% - 强调文字颜色 5 2 4 2" xfId="798"/>
    <cellStyle name="40% - 强调文字颜色 5 2 4 2 2" xfId="1846"/>
    <cellStyle name="40% - 强调文字颜色 5 2 4 3" xfId="1845"/>
    <cellStyle name="40% - 强调文字颜色 5 2 5" xfId="371"/>
    <cellStyle name="40% - 强调文字颜色 5 2 5 2" xfId="865"/>
    <cellStyle name="40% - 强调文字颜色 5 2 5 2 2" xfId="1848"/>
    <cellStyle name="40% - 强调文字颜色 5 2 5 3" xfId="1847"/>
    <cellStyle name="40% - 强调文字颜色 5 2 6" xfId="438"/>
    <cellStyle name="40% - 强调文字颜色 5 2 6 2" xfId="932"/>
    <cellStyle name="40% - 强调文字颜色 5 2 6 2 2" xfId="1850"/>
    <cellStyle name="40% - 强调文字颜色 5 2 6 3" xfId="1849"/>
    <cellStyle name="40% - 强调文字颜色 5 2 7" xfId="597"/>
    <cellStyle name="40% - 强调文字颜色 5 2 7 2" xfId="1851"/>
    <cellStyle name="40% - 强调文字颜色 5 2 8" xfId="1840"/>
    <cellStyle name="40% - 强调文字颜色 5 3" xfId="85"/>
    <cellStyle name="40% - 强调文字颜色 5 3 2" xfId="166"/>
    <cellStyle name="40% - 强调文字颜色 5 3 2 2" xfId="679"/>
    <cellStyle name="40% - 强调文字颜色 5 3 2 2 2" xfId="1854"/>
    <cellStyle name="40% - 强调文字颜色 5 3 2 3" xfId="1853"/>
    <cellStyle name="40% - 强调文字颜色 5 3 3" xfId="231"/>
    <cellStyle name="40% - 强调文字颜色 5 3 3 2" xfId="744"/>
    <cellStyle name="40% - 强调文字颜色 5 3 3 2 2" xfId="1856"/>
    <cellStyle name="40% - 强调文字颜色 5 3 3 3" xfId="1855"/>
    <cellStyle name="40% - 强调文字颜色 5 3 4" xfId="304"/>
    <cellStyle name="40% - 强调文字颜色 5 3 4 2" xfId="811"/>
    <cellStyle name="40% - 强调文字颜色 5 3 4 2 2" xfId="1858"/>
    <cellStyle name="40% - 强调文字颜色 5 3 4 3" xfId="1857"/>
    <cellStyle name="40% - 强调文字颜色 5 3 5" xfId="384"/>
    <cellStyle name="40% - 强调文字颜色 5 3 5 2" xfId="878"/>
    <cellStyle name="40% - 强调文字颜色 5 3 5 2 2" xfId="1860"/>
    <cellStyle name="40% - 强调文字颜色 5 3 5 3" xfId="1859"/>
    <cellStyle name="40% - 强调文字颜色 5 3 6" xfId="451"/>
    <cellStyle name="40% - 强调文字颜色 5 3 6 2" xfId="945"/>
    <cellStyle name="40% - 强调文字颜色 5 3 6 2 2" xfId="1862"/>
    <cellStyle name="40% - 强调文字颜色 5 3 6 3" xfId="1861"/>
    <cellStyle name="40% - 强调文字颜色 5 3 7" xfId="610"/>
    <cellStyle name="40% - 强调文字颜色 5 3 7 2" xfId="1863"/>
    <cellStyle name="40% - 强调文字颜色 5 3 8" xfId="1852"/>
    <cellStyle name="40% - 强调文字颜色 5 4" xfId="98"/>
    <cellStyle name="40% - 强调文字颜色 5 4 2" xfId="179"/>
    <cellStyle name="40% - 强调文字颜色 5 4 2 2" xfId="692"/>
    <cellStyle name="40% - 强调文字颜色 5 4 2 2 2" xfId="1866"/>
    <cellStyle name="40% - 强调文字颜色 5 4 2 3" xfId="1865"/>
    <cellStyle name="40% - 强调文字颜色 5 4 3" xfId="244"/>
    <cellStyle name="40% - 强调文字颜色 5 4 3 2" xfId="757"/>
    <cellStyle name="40% - 强调文字颜色 5 4 3 2 2" xfId="1868"/>
    <cellStyle name="40% - 强调文字颜色 5 4 3 3" xfId="1867"/>
    <cellStyle name="40% - 强调文字颜色 5 4 4" xfId="317"/>
    <cellStyle name="40% - 强调文字颜色 5 4 4 2" xfId="824"/>
    <cellStyle name="40% - 强调文字颜色 5 4 4 2 2" xfId="1870"/>
    <cellStyle name="40% - 强调文字颜色 5 4 4 3" xfId="1869"/>
    <cellStyle name="40% - 强调文字颜色 5 4 5" xfId="397"/>
    <cellStyle name="40% - 强调文字颜色 5 4 5 2" xfId="891"/>
    <cellStyle name="40% - 强调文字颜色 5 4 5 2 2" xfId="1872"/>
    <cellStyle name="40% - 强调文字颜色 5 4 5 3" xfId="1871"/>
    <cellStyle name="40% - 强调文字颜色 5 4 6" xfId="464"/>
    <cellStyle name="40% - 强调文字颜色 5 4 6 2" xfId="958"/>
    <cellStyle name="40% - 强调文字颜色 5 4 6 2 2" xfId="1874"/>
    <cellStyle name="40% - 强调文字颜色 5 4 6 3" xfId="1873"/>
    <cellStyle name="40% - 强调文字颜色 5 4 7" xfId="623"/>
    <cellStyle name="40% - 强调文字颜色 5 4 7 2" xfId="1875"/>
    <cellStyle name="40% - 强调文字颜色 5 4 8" xfId="1864"/>
    <cellStyle name="40% - 强调文字颜色 5 5" xfId="111"/>
    <cellStyle name="40% - 强调文字颜色 5 5 2" xfId="192"/>
    <cellStyle name="40% - 强调文字颜色 5 5 2 2" xfId="705"/>
    <cellStyle name="40% - 强调文字颜色 5 5 2 2 2" xfId="1878"/>
    <cellStyle name="40% - 强调文字颜色 5 5 2 3" xfId="1877"/>
    <cellStyle name="40% - 强调文字颜色 5 5 3" xfId="257"/>
    <cellStyle name="40% - 强调文字颜色 5 5 3 2" xfId="770"/>
    <cellStyle name="40% - 强调文字颜色 5 5 3 2 2" xfId="1880"/>
    <cellStyle name="40% - 强调文字颜色 5 5 3 3" xfId="1879"/>
    <cellStyle name="40% - 强调文字颜色 5 5 4" xfId="330"/>
    <cellStyle name="40% - 强调文字颜色 5 5 4 2" xfId="837"/>
    <cellStyle name="40% - 强调文字颜色 5 5 4 2 2" xfId="1882"/>
    <cellStyle name="40% - 强调文字颜色 5 5 4 3" xfId="1881"/>
    <cellStyle name="40% - 强调文字颜色 5 5 5" xfId="410"/>
    <cellStyle name="40% - 强调文字颜色 5 5 5 2" xfId="904"/>
    <cellStyle name="40% - 强调文字颜色 5 5 5 2 2" xfId="1884"/>
    <cellStyle name="40% - 强调文字颜色 5 5 5 3" xfId="1883"/>
    <cellStyle name="40% - 强调文字颜色 5 5 6" xfId="477"/>
    <cellStyle name="40% - 强调文字颜色 5 5 6 2" xfId="971"/>
    <cellStyle name="40% - 强调文字颜色 5 5 6 2 2" xfId="1886"/>
    <cellStyle name="40% - 强调文字颜色 5 5 6 3" xfId="1885"/>
    <cellStyle name="40% - 强调文字颜色 5 5 7" xfId="636"/>
    <cellStyle name="40% - 强调文字颜色 5 5 7 2" xfId="1887"/>
    <cellStyle name="40% - 强调文字颜色 5 5 8" xfId="1876"/>
    <cellStyle name="40% - 强调文字颜色 5 6" xfId="136"/>
    <cellStyle name="40% - 强调文字颜色 5 6 2" xfId="650"/>
    <cellStyle name="40% - 强调文字颜色 5 6 2 2" xfId="1889"/>
    <cellStyle name="40% - 强调文字颜色 5 6 3" xfId="1888"/>
    <cellStyle name="40% - 强调文字颜色 5 7" xfId="202"/>
    <cellStyle name="40% - 强调文字颜色 5 7 2" xfId="715"/>
    <cellStyle name="40% - 强调文字颜色 5 7 2 2" xfId="1891"/>
    <cellStyle name="40% - 强调文字颜色 5 7 3" xfId="1890"/>
    <cellStyle name="40% - 强调文字颜色 5 8" xfId="275"/>
    <cellStyle name="40% - 强调文字颜色 5 8 2" xfId="782"/>
    <cellStyle name="40% - 强调文字颜色 5 8 2 2" xfId="1893"/>
    <cellStyle name="40% - 强调文字颜色 5 8 3" xfId="1892"/>
    <cellStyle name="40% - 强调文字颜色 5 9" xfId="355"/>
    <cellStyle name="40% - 强调文字颜色 5 9 2" xfId="849"/>
    <cellStyle name="40% - 强调文字颜色 5 9 2 2" xfId="1895"/>
    <cellStyle name="40% - 强调文字颜色 5 9 3" xfId="1894"/>
    <cellStyle name="40% - 强调文字颜色 6 10" xfId="424"/>
    <cellStyle name="40% - 强调文字颜色 6 10 2" xfId="918"/>
    <cellStyle name="40% - 强调文字颜色 6 10 2 2" xfId="1897"/>
    <cellStyle name="40% - 强调文字颜色 6 10 3" xfId="1896"/>
    <cellStyle name="40% - 强调文字颜色 6 11" xfId="509"/>
    <cellStyle name="40% - 强调文字颜色 6 11 2" xfId="1001"/>
    <cellStyle name="40% - 强调文字颜色 6 11 2 2" xfId="1899"/>
    <cellStyle name="40% - 强调文字颜色 6 11 3" xfId="1898"/>
    <cellStyle name="40% - 强调文字颜色 6 12" xfId="519"/>
    <cellStyle name="40% - 强调文字颜色 6 12 2" xfId="1011"/>
    <cellStyle name="40% - 强调文字颜色 6 12 2 2" xfId="1901"/>
    <cellStyle name="40% - 强调文字颜色 6 12 3" xfId="1900"/>
    <cellStyle name="40% - 强调文字颜色 6 13" xfId="528"/>
    <cellStyle name="40% - 强调文字颜色 6 13 2" xfId="1020"/>
    <cellStyle name="40% - 强调文字颜色 6 13 2 2" xfId="1903"/>
    <cellStyle name="40% - 强调文字颜色 6 13 3" xfId="1902"/>
    <cellStyle name="40% - 强调文字颜色 6 14" xfId="535"/>
    <cellStyle name="40% - 强调文字颜色 6 14 2" xfId="1027"/>
    <cellStyle name="40% - 强调文字颜色 6 14 2 2" xfId="1905"/>
    <cellStyle name="40% - 强调文字颜色 6 14 3" xfId="1904"/>
    <cellStyle name="40% - 强调文字颜色 6 15" xfId="557"/>
    <cellStyle name="40% - 强调文字颜色 6 15 2" xfId="1048"/>
    <cellStyle name="40% - 强调文字颜色 6 15 2 2" xfId="1907"/>
    <cellStyle name="40% - 强调文字颜色 6 15 3" xfId="1906"/>
    <cellStyle name="40% - 强调文字颜色 6 16" xfId="564"/>
    <cellStyle name="40% - 强调文字颜色 6 16 2" xfId="1055"/>
    <cellStyle name="40% - 强调文字颜色 6 16 2 2" xfId="1909"/>
    <cellStyle name="40% - 强调文字颜色 6 16 3" xfId="1908"/>
    <cellStyle name="40% - 强调文字颜色 6 17" xfId="583"/>
    <cellStyle name="40% - 强调文字颜色 6 17 2" xfId="1910"/>
    <cellStyle name="40% - 强调文字颜色 6 18" xfId="1096"/>
    <cellStyle name="40% - 强调文字颜色 6 18 2" xfId="1911"/>
    <cellStyle name="40% - 强调文字颜色 6 2" xfId="74"/>
    <cellStyle name="40% - 强调文字颜色 6 2 2" xfId="155"/>
    <cellStyle name="40% - 强调文字颜色 6 2 2 2" xfId="668"/>
    <cellStyle name="40% - 强调文字颜色 6 2 2 2 2" xfId="1914"/>
    <cellStyle name="40% - 强调文字颜色 6 2 2 3" xfId="1913"/>
    <cellStyle name="40% - 强调文字颜色 6 2 3" xfId="220"/>
    <cellStyle name="40% - 强调文字颜色 6 2 3 2" xfId="733"/>
    <cellStyle name="40% - 强调文字颜色 6 2 3 2 2" xfId="1916"/>
    <cellStyle name="40% - 强调文字颜色 6 2 3 3" xfId="1915"/>
    <cellStyle name="40% - 强调文字颜色 6 2 4" xfId="293"/>
    <cellStyle name="40% - 强调文字颜色 6 2 4 2" xfId="800"/>
    <cellStyle name="40% - 强调文字颜色 6 2 4 2 2" xfId="1918"/>
    <cellStyle name="40% - 强调文字颜色 6 2 4 3" xfId="1917"/>
    <cellStyle name="40% - 强调文字颜色 6 2 5" xfId="373"/>
    <cellStyle name="40% - 强调文字颜色 6 2 5 2" xfId="867"/>
    <cellStyle name="40% - 强调文字颜色 6 2 5 2 2" xfId="1920"/>
    <cellStyle name="40% - 强调文字颜色 6 2 5 3" xfId="1919"/>
    <cellStyle name="40% - 强调文字颜色 6 2 6" xfId="440"/>
    <cellStyle name="40% - 强调文字颜色 6 2 6 2" xfId="934"/>
    <cellStyle name="40% - 强调文字颜色 6 2 6 2 2" xfId="1922"/>
    <cellStyle name="40% - 强调文字颜色 6 2 6 3" xfId="1921"/>
    <cellStyle name="40% - 强调文字颜色 6 2 7" xfId="599"/>
    <cellStyle name="40% - 强调文字颜色 6 2 7 2" xfId="1923"/>
    <cellStyle name="40% - 强调文字颜色 6 2 8" xfId="1912"/>
    <cellStyle name="40% - 强调文字颜色 6 3" xfId="87"/>
    <cellStyle name="40% - 强调文字颜色 6 3 2" xfId="168"/>
    <cellStyle name="40% - 强调文字颜色 6 3 2 2" xfId="681"/>
    <cellStyle name="40% - 强调文字颜色 6 3 2 2 2" xfId="1926"/>
    <cellStyle name="40% - 强调文字颜色 6 3 2 3" xfId="1925"/>
    <cellStyle name="40% - 强调文字颜色 6 3 3" xfId="233"/>
    <cellStyle name="40% - 强调文字颜色 6 3 3 2" xfId="746"/>
    <cellStyle name="40% - 强调文字颜色 6 3 3 2 2" xfId="1928"/>
    <cellStyle name="40% - 强调文字颜色 6 3 3 3" xfId="1927"/>
    <cellStyle name="40% - 强调文字颜色 6 3 4" xfId="306"/>
    <cellStyle name="40% - 强调文字颜色 6 3 4 2" xfId="813"/>
    <cellStyle name="40% - 强调文字颜色 6 3 4 2 2" xfId="1930"/>
    <cellStyle name="40% - 强调文字颜色 6 3 4 3" xfId="1929"/>
    <cellStyle name="40% - 强调文字颜色 6 3 5" xfId="386"/>
    <cellStyle name="40% - 强调文字颜色 6 3 5 2" xfId="880"/>
    <cellStyle name="40% - 强调文字颜色 6 3 5 2 2" xfId="1932"/>
    <cellStyle name="40% - 强调文字颜色 6 3 5 3" xfId="1931"/>
    <cellStyle name="40% - 强调文字颜色 6 3 6" xfId="453"/>
    <cellStyle name="40% - 强调文字颜色 6 3 6 2" xfId="947"/>
    <cellStyle name="40% - 强调文字颜色 6 3 6 2 2" xfId="1934"/>
    <cellStyle name="40% - 强调文字颜色 6 3 6 3" xfId="1933"/>
    <cellStyle name="40% - 强调文字颜色 6 3 7" xfId="612"/>
    <cellStyle name="40% - 强调文字颜色 6 3 7 2" xfId="1935"/>
    <cellStyle name="40% - 强调文字颜色 6 3 8" xfId="1924"/>
    <cellStyle name="40% - 强调文字颜色 6 4" xfId="100"/>
    <cellStyle name="40% - 强调文字颜色 6 4 2" xfId="181"/>
    <cellStyle name="40% - 强调文字颜色 6 4 2 2" xfId="694"/>
    <cellStyle name="40% - 强调文字颜色 6 4 2 2 2" xfId="1938"/>
    <cellStyle name="40% - 强调文字颜色 6 4 2 3" xfId="1937"/>
    <cellStyle name="40% - 强调文字颜色 6 4 3" xfId="246"/>
    <cellStyle name="40% - 强调文字颜色 6 4 3 2" xfId="759"/>
    <cellStyle name="40% - 强调文字颜色 6 4 3 2 2" xfId="1940"/>
    <cellStyle name="40% - 强调文字颜色 6 4 3 3" xfId="1939"/>
    <cellStyle name="40% - 强调文字颜色 6 4 4" xfId="319"/>
    <cellStyle name="40% - 强调文字颜色 6 4 4 2" xfId="826"/>
    <cellStyle name="40% - 强调文字颜色 6 4 4 2 2" xfId="1942"/>
    <cellStyle name="40% - 强调文字颜色 6 4 4 3" xfId="1941"/>
    <cellStyle name="40% - 强调文字颜色 6 4 5" xfId="399"/>
    <cellStyle name="40% - 强调文字颜色 6 4 5 2" xfId="893"/>
    <cellStyle name="40% - 强调文字颜色 6 4 5 2 2" xfId="1944"/>
    <cellStyle name="40% - 强调文字颜色 6 4 5 3" xfId="1943"/>
    <cellStyle name="40% - 强调文字颜色 6 4 6" xfId="466"/>
    <cellStyle name="40% - 强调文字颜色 6 4 6 2" xfId="960"/>
    <cellStyle name="40% - 强调文字颜色 6 4 6 2 2" xfId="1946"/>
    <cellStyle name="40% - 强调文字颜色 6 4 6 3" xfId="1945"/>
    <cellStyle name="40% - 强调文字颜色 6 4 7" xfId="625"/>
    <cellStyle name="40% - 强调文字颜色 6 4 7 2" xfId="1947"/>
    <cellStyle name="40% - 强调文字颜色 6 4 8" xfId="1936"/>
    <cellStyle name="40% - 强调文字颜色 6 5" xfId="113"/>
    <cellStyle name="40% - 强调文字颜色 6 5 2" xfId="194"/>
    <cellStyle name="40% - 强调文字颜色 6 5 2 2" xfId="707"/>
    <cellStyle name="40% - 强调文字颜色 6 5 2 2 2" xfId="1950"/>
    <cellStyle name="40% - 强调文字颜色 6 5 2 3" xfId="1949"/>
    <cellStyle name="40% - 强调文字颜色 6 5 3" xfId="259"/>
    <cellStyle name="40% - 强调文字颜色 6 5 3 2" xfId="772"/>
    <cellStyle name="40% - 强调文字颜色 6 5 3 2 2" xfId="1952"/>
    <cellStyle name="40% - 强调文字颜色 6 5 3 3" xfId="1951"/>
    <cellStyle name="40% - 强调文字颜色 6 5 4" xfId="332"/>
    <cellStyle name="40% - 强调文字颜色 6 5 4 2" xfId="839"/>
    <cellStyle name="40% - 强调文字颜色 6 5 4 2 2" xfId="1954"/>
    <cellStyle name="40% - 强调文字颜色 6 5 4 3" xfId="1953"/>
    <cellStyle name="40% - 强调文字颜色 6 5 5" xfId="412"/>
    <cellStyle name="40% - 强调文字颜色 6 5 5 2" xfId="906"/>
    <cellStyle name="40% - 强调文字颜色 6 5 5 2 2" xfId="1956"/>
    <cellStyle name="40% - 强调文字颜色 6 5 5 3" xfId="1955"/>
    <cellStyle name="40% - 强调文字颜色 6 5 6" xfId="479"/>
    <cellStyle name="40% - 强调文字颜色 6 5 6 2" xfId="973"/>
    <cellStyle name="40% - 强调文字颜色 6 5 6 2 2" xfId="1958"/>
    <cellStyle name="40% - 强调文字颜色 6 5 6 3" xfId="1957"/>
    <cellStyle name="40% - 强调文字颜色 6 5 7" xfId="638"/>
    <cellStyle name="40% - 强调文字颜色 6 5 7 2" xfId="1959"/>
    <cellStyle name="40% - 强调文字颜色 6 5 8" xfId="1948"/>
    <cellStyle name="40% - 强调文字颜色 6 6" xfId="139"/>
    <cellStyle name="40% - 强调文字颜色 6 6 2" xfId="652"/>
    <cellStyle name="40% - 强调文字颜色 6 6 2 2" xfId="1961"/>
    <cellStyle name="40% - 强调文字颜色 6 6 3" xfId="1960"/>
    <cellStyle name="40% - 强调文字颜色 6 7" xfId="204"/>
    <cellStyle name="40% - 强调文字颜色 6 7 2" xfId="717"/>
    <cellStyle name="40% - 强调文字颜色 6 7 2 2" xfId="1963"/>
    <cellStyle name="40% - 强调文字颜色 6 7 3" xfId="1962"/>
    <cellStyle name="40% - 强调文字颜色 6 8" xfId="277"/>
    <cellStyle name="40% - 强调文字颜色 6 8 2" xfId="784"/>
    <cellStyle name="40% - 强调文字颜色 6 8 2 2" xfId="1965"/>
    <cellStyle name="40% - 强调文字颜色 6 8 3" xfId="1964"/>
    <cellStyle name="40% - 强调文字颜色 6 9" xfId="357"/>
    <cellStyle name="40% - 强调文字颜色 6 9 2" xfId="851"/>
    <cellStyle name="40% - 强调文字颜色 6 9 2 2" xfId="1967"/>
    <cellStyle name="40% - 强调文字颜色 6 9 3" xfId="1966"/>
    <cellStyle name="40% - 着色 1" xfId="24" builtinId="31" customBuiltin="1"/>
    <cellStyle name="40% - 着色 1 2" xfId="2162"/>
    <cellStyle name="40% - 着色 2" xfId="28" builtinId="35" customBuiltin="1"/>
    <cellStyle name="40% - 着色 2 2" xfId="2166"/>
    <cellStyle name="40% - 着色 3" xfId="32" builtinId="39" customBuiltin="1"/>
    <cellStyle name="40% - 着色 3 2" xfId="2170"/>
    <cellStyle name="40% - 着色 4" xfId="36" builtinId="43" customBuiltin="1"/>
    <cellStyle name="40% - 着色 4 2" xfId="2174"/>
    <cellStyle name="40% - 着色 5" xfId="40" builtinId="47" customBuiltin="1"/>
    <cellStyle name="40% - 着色 5 2" xfId="2178"/>
    <cellStyle name="40% - 着色 6" xfId="44" builtinId="51" customBuiltin="1"/>
    <cellStyle name="40% - 着色 6 2" xfId="2182"/>
    <cellStyle name="60% - 强调文字颜色 1 2" xfId="1077"/>
    <cellStyle name="60% - 强调文字颜色 1 2 2" xfId="1968"/>
    <cellStyle name="60% - 强调文字颜色 2 2" xfId="1081"/>
    <cellStyle name="60% - 强调文字颜色 2 2 2" xfId="1969"/>
    <cellStyle name="60% - 强调文字颜色 3 2" xfId="1085"/>
    <cellStyle name="60% - 强调文字颜色 3 2 2" xfId="1970"/>
    <cellStyle name="60% - 强调文字颜色 4 2" xfId="1089"/>
    <cellStyle name="60% - 强调文字颜色 4 2 2" xfId="1971"/>
    <cellStyle name="60% - 强调文字颜色 5 2" xfId="1093"/>
    <cellStyle name="60% - 强调文字颜色 5 2 2" xfId="1972"/>
    <cellStyle name="60% - 强调文字颜色 6 2" xfId="1097"/>
    <cellStyle name="60% - 强调文字颜色 6 2 2" xfId="1973"/>
    <cellStyle name="60% - 着色 1" xfId="25" builtinId="32" customBuiltin="1"/>
    <cellStyle name="60% - 着色 1 2" xfId="2163"/>
    <cellStyle name="60% - 着色 2" xfId="29" builtinId="36" customBuiltin="1"/>
    <cellStyle name="60% - 着色 2 2" xfId="2167"/>
    <cellStyle name="60% - 着色 3" xfId="33" builtinId="40" customBuiltin="1"/>
    <cellStyle name="60% - 着色 3 2" xfId="2171"/>
    <cellStyle name="60% - 着色 4" xfId="37" builtinId="44" customBuiltin="1"/>
    <cellStyle name="60% - 着色 4 2" xfId="2175"/>
    <cellStyle name="60% - 着色 5" xfId="41" builtinId="48" customBuiltin="1"/>
    <cellStyle name="60% - 着色 5 2" xfId="2179"/>
    <cellStyle name="60% - 着色 6" xfId="45" builtinId="52" customBuiltin="1"/>
    <cellStyle name="60% - 着色 6 2" xfId="2183"/>
    <cellStyle name="百分比" xfId="1098" builtinId="5"/>
    <cellStyle name="百分比 2" xfId="481"/>
    <cellStyle name="百分比 2 2" xfId="1974"/>
    <cellStyle name="百分比 3" xfId="1057"/>
    <cellStyle name="百分比 3 2" xfId="1975"/>
    <cellStyle name="百分比 4" xfId="1102"/>
    <cellStyle name="标题" xfId="6" builtinId="15" customBuiltin="1"/>
    <cellStyle name="标题 1" xfId="7" builtinId="16" customBuiltin="1"/>
    <cellStyle name="标题 1 2" xfId="1058"/>
    <cellStyle name="标题 1 2 2" xfId="1976"/>
    <cellStyle name="标题 2" xfId="8" builtinId="17" customBuiltin="1"/>
    <cellStyle name="标题 2 2" xfId="1059"/>
    <cellStyle name="标题 2 2 2" xfId="1977"/>
    <cellStyle name="标题 3" xfId="9" builtinId="18" customBuiltin="1"/>
    <cellStyle name="标题 3 2" xfId="1060"/>
    <cellStyle name="标题 3 2 2" xfId="1978"/>
    <cellStyle name="标题 4" xfId="10" builtinId="19" customBuiltin="1"/>
    <cellStyle name="标题 4 2" xfId="1061"/>
    <cellStyle name="标题 4 2 2" xfId="1979"/>
    <cellStyle name="标题 5" xfId="2157"/>
    <cellStyle name="差" xfId="12" builtinId="27" customBuiltin="1"/>
    <cellStyle name="差 2" xfId="1063"/>
    <cellStyle name="差 2 2" xfId="1980"/>
    <cellStyle name="差_2009" xfId="47"/>
    <cellStyle name="差_2009 2" xfId="1981"/>
    <cellStyle name="常规" xfId="0" builtinId="0"/>
    <cellStyle name="常规 10" xfId="482"/>
    <cellStyle name="常规 10 2" xfId="974"/>
    <cellStyle name="常规 10 2 2" xfId="1983"/>
    <cellStyle name="常规 10 3" xfId="1982"/>
    <cellStyle name="常规 11" xfId="536"/>
    <cellStyle name="常规 11 2" xfId="1984"/>
    <cellStyle name="常规 12" xfId="537"/>
    <cellStyle name="常规 12 2" xfId="1028"/>
    <cellStyle name="常规 12 2 2" xfId="1986"/>
    <cellStyle name="常规 12 3" xfId="1985"/>
    <cellStyle name="常规 13" xfId="489"/>
    <cellStyle name="常规 13 2" xfId="981"/>
    <cellStyle name="常规 13 2 2" xfId="1988"/>
    <cellStyle name="常规 13 3" xfId="1987"/>
    <cellStyle name="常规 14" xfId="541"/>
    <cellStyle name="常规 14 2" xfId="1032"/>
    <cellStyle name="常规 14 2 2" xfId="1990"/>
    <cellStyle name="常规 14 3" xfId="1989"/>
    <cellStyle name="常规 15" xfId="566"/>
    <cellStyle name="常规 15 2" xfId="1991"/>
    <cellStyle name="常规 16" xfId="1056"/>
    <cellStyle name="常规 16 2" xfId="1992"/>
    <cellStyle name="常规 17" xfId="1099"/>
    <cellStyle name="常规 18" xfId="1100"/>
    <cellStyle name="常规 19" xfId="1101"/>
    <cellStyle name="常规 2" xfId="1"/>
    <cellStyle name="常规 2 10" xfId="567"/>
    <cellStyle name="常规 2 10 2" xfId="1994"/>
    <cellStyle name="常规 2 11" xfId="1993"/>
    <cellStyle name="常规 2 2" xfId="2"/>
    <cellStyle name="常规 2 2 2" xfId="49"/>
    <cellStyle name="常规 2 2 2 2" xfId="1996"/>
    <cellStyle name="常规 2 2 3" xfId="115"/>
    <cellStyle name="常规 2 2 3 2" xfId="1997"/>
    <cellStyle name="常规 2 2 4" xfId="134"/>
    <cellStyle name="常规 2 2 4 2" xfId="1998"/>
    <cellStyle name="常规 2 2 5" xfId="261"/>
    <cellStyle name="常规 2 2 5 2" xfId="1999"/>
    <cellStyle name="常规 2 2 6" xfId="335"/>
    <cellStyle name="常规 2 2 6 2" xfId="2000"/>
    <cellStyle name="常规 2 2 7" xfId="339"/>
    <cellStyle name="常规 2 2 7 2" xfId="2001"/>
    <cellStyle name="常规 2 2 8" xfId="568"/>
    <cellStyle name="常规 2 2 8 2" xfId="2002"/>
    <cellStyle name="常规 2 2 9" xfId="1995"/>
    <cellStyle name="常规 2 3" xfId="48"/>
    <cellStyle name="常规 2 3 2" xfId="50"/>
    <cellStyle name="常规 2 3 2 2" xfId="2004"/>
    <cellStyle name="常规 2 3 3" xfId="116"/>
    <cellStyle name="常规 2 3 3 2" xfId="2005"/>
    <cellStyle name="常规 2 3 4" xfId="131"/>
    <cellStyle name="常规 2 3 4 2" xfId="2006"/>
    <cellStyle name="常规 2 3 5" xfId="262"/>
    <cellStyle name="常规 2 3 5 2" xfId="2007"/>
    <cellStyle name="常规 2 3 6" xfId="336"/>
    <cellStyle name="常规 2 3 6 2" xfId="2008"/>
    <cellStyle name="常规 2 3 7" xfId="338"/>
    <cellStyle name="常规 2 3 7 2" xfId="2009"/>
    <cellStyle name="常规 2 3 8" xfId="2003"/>
    <cellStyle name="常规 2 4" xfId="114"/>
    <cellStyle name="常规 2 4 2" xfId="2010"/>
    <cellStyle name="常规 2 5" xfId="137"/>
    <cellStyle name="常规 2 5 2" xfId="2011"/>
    <cellStyle name="常规 2 6" xfId="260"/>
    <cellStyle name="常规 2 6 2" xfId="2012"/>
    <cellStyle name="常规 2 7" xfId="334"/>
    <cellStyle name="常规 2 7 2" xfId="2013"/>
    <cellStyle name="常规 2 8" xfId="340"/>
    <cellStyle name="常规 2 8 2" xfId="2014"/>
    <cellStyle name="常规 2 9" xfId="565"/>
    <cellStyle name="常规 2 9 2" xfId="2015"/>
    <cellStyle name="常规 2_2009" xfId="51"/>
    <cellStyle name="常规 20" xfId="2156"/>
    <cellStyle name="常规 21" xfId="2158"/>
    <cellStyle name="常规 3" xfId="3"/>
    <cellStyle name="常规 3 10" xfId="2016"/>
    <cellStyle name="常规 3 2" xfId="52"/>
    <cellStyle name="常规 3 2 2" xfId="2017"/>
    <cellStyle name="常规 3 3" xfId="53"/>
    <cellStyle name="常规 3 3 2" xfId="2018"/>
    <cellStyle name="常规 3 4" xfId="117"/>
    <cellStyle name="常规 3 4 2" xfId="2019"/>
    <cellStyle name="常规 3 5" xfId="124"/>
    <cellStyle name="常规 3 5 2" xfId="2020"/>
    <cellStyle name="常规 3 6" xfId="263"/>
    <cellStyle name="常规 3 6 2" xfId="2021"/>
    <cellStyle name="常规 3 7" xfId="337"/>
    <cellStyle name="常规 3 7 2" xfId="2022"/>
    <cellStyle name="常规 3 8" xfId="333"/>
    <cellStyle name="常规 3 8 2" xfId="2023"/>
    <cellStyle name="常规 3 9" xfId="569"/>
    <cellStyle name="常规 3 9 2" xfId="2024"/>
    <cellStyle name="常规 3_2009" xfId="54"/>
    <cellStyle name="常规 4" xfId="4"/>
    <cellStyle name="常规 4 2" xfId="55"/>
    <cellStyle name="常规 4 2 2" xfId="1103"/>
    <cellStyle name="常规 4 3" xfId="118"/>
    <cellStyle name="常规 4 3 2" xfId="2025"/>
    <cellStyle name="常规 4 4" xfId="121"/>
    <cellStyle name="常规 4 4 2" xfId="2026"/>
    <cellStyle name="常规 4 5" xfId="264"/>
    <cellStyle name="常规 4 5 2" xfId="2027"/>
    <cellStyle name="常规 4 6" xfId="341"/>
    <cellStyle name="常规 4 6 2" xfId="2028"/>
    <cellStyle name="常规 4 7" xfId="345"/>
    <cellStyle name="常规 4 7 2" xfId="2029"/>
    <cellStyle name="常规 4 8" xfId="570"/>
    <cellStyle name="常规 4 8 2" xfId="2030"/>
    <cellStyle name="常规 5" xfId="5"/>
    <cellStyle name="常规 5 2" xfId="56"/>
    <cellStyle name="常规 5 2 2" xfId="2032"/>
    <cellStyle name="常规 5 3" xfId="119"/>
    <cellStyle name="常规 5 3 2" xfId="2033"/>
    <cellStyle name="常规 5 4" xfId="120"/>
    <cellStyle name="常规 5 4 2" xfId="2034"/>
    <cellStyle name="常规 5 5" xfId="265"/>
    <cellStyle name="常规 5 5 2" xfId="2035"/>
    <cellStyle name="常规 5 6" xfId="342"/>
    <cellStyle name="常规 5 6 2" xfId="2036"/>
    <cellStyle name="常规 5 7" xfId="344"/>
    <cellStyle name="常规 5 7 2" xfId="2037"/>
    <cellStyle name="常规 5 8" xfId="571"/>
    <cellStyle name="常规 5 8 2" xfId="2038"/>
    <cellStyle name="常规 5 9" xfId="2031"/>
    <cellStyle name="常规 5_2009" xfId="57"/>
    <cellStyle name="常规 6" xfId="46"/>
    <cellStyle name="常规 6 2" xfId="2039"/>
    <cellStyle name="常规 7" xfId="60"/>
    <cellStyle name="常规 7 2" xfId="141"/>
    <cellStyle name="常规 7 2 2" xfId="654"/>
    <cellStyle name="常规 7 2 2 2" xfId="2042"/>
    <cellStyle name="常规 7 2 3" xfId="2041"/>
    <cellStyle name="常规 7 3" xfId="206"/>
    <cellStyle name="常规 7 3 2" xfId="719"/>
    <cellStyle name="常规 7 3 2 2" xfId="2044"/>
    <cellStyle name="常规 7 3 3" xfId="2043"/>
    <cellStyle name="常规 7 4" xfId="279"/>
    <cellStyle name="常规 7 4 2" xfId="786"/>
    <cellStyle name="常规 7 4 2 2" xfId="2046"/>
    <cellStyle name="常规 7 4 3" xfId="2045"/>
    <cellStyle name="常规 7 5" xfId="359"/>
    <cellStyle name="常规 7 5 2" xfId="853"/>
    <cellStyle name="常规 7 5 2 2" xfId="2048"/>
    <cellStyle name="常规 7 5 3" xfId="2047"/>
    <cellStyle name="常规 7 6" xfId="426"/>
    <cellStyle name="常规 7 6 2" xfId="920"/>
    <cellStyle name="常规 7 6 2 2" xfId="2050"/>
    <cellStyle name="常规 7 6 3" xfId="2049"/>
    <cellStyle name="常规 7 7" xfId="585"/>
    <cellStyle name="常规 7 7 2" xfId="2051"/>
    <cellStyle name="常规 7 8" xfId="2040"/>
    <cellStyle name="常规 8" xfId="480"/>
    <cellStyle name="常规 8 2" xfId="2052"/>
    <cellStyle name="常规 9" xfId="343"/>
    <cellStyle name="常规 9 2" xfId="2053"/>
    <cellStyle name="好" xfId="11" builtinId="26" customBuiltin="1"/>
    <cellStyle name="好 2" xfId="1062"/>
    <cellStyle name="好 2 2" xfId="2054"/>
    <cellStyle name="好_2009" xfId="58"/>
    <cellStyle name="好_2009 2" xfId="2055"/>
    <cellStyle name="汇总" xfId="21" builtinId="25" customBuiltin="1"/>
    <cellStyle name="汇总 2" xfId="1073"/>
    <cellStyle name="汇总 2 2" xfId="2056"/>
    <cellStyle name="计算" xfId="16" builtinId="22" customBuiltin="1"/>
    <cellStyle name="计算 2" xfId="1067"/>
    <cellStyle name="计算 2 2" xfId="2057"/>
    <cellStyle name="检查单元格" xfId="18" builtinId="23" customBuiltin="1"/>
    <cellStyle name="检查单元格 2" xfId="1069"/>
    <cellStyle name="检查单元格 2 2" xfId="2058"/>
    <cellStyle name="解释性文本" xfId="20" builtinId="53" customBuiltin="1"/>
    <cellStyle name="解释性文本 2" xfId="1072"/>
    <cellStyle name="解释性文本 2 2" xfId="2059"/>
    <cellStyle name="警告文本" xfId="19" builtinId="11" customBuiltin="1"/>
    <cellStyle name="警告文本 2" xfId="1070"/>
    <cellStyle name="警告文本 2 2" xfId="2060"/>
    <cellStyle name="链接单元格" xfId="17" builtinId="24" customBuiltin="1"/>
    <cellStyle name="链接单元格 2" xfId="1068"/>
    <cellStyle name="链接单元格 2 2" xfId="2061"/>
    <cellStyle name="强调文字颜色 1 2" xfId="1074"/>
    <cellStyle name="强调文字颜色 1 2 2" xfId="2062"/>
    <cellStyle name="强调文字颜色 2 2" xfId="1078"/>
    <cellStyle name="强调文字颜色 2 2 2" xfId="2063"/>
    <cellStyle name="强调文字颜色 3 2" xfId="1082"/>
    <cellStyle name="强调文字颜色 3 2 2" xfId="2064"/>
    <cellStyle name="强调文字颜色 4 2" xfId="1086"/>
    <cellStyle name="强调文字颜色 4 2 2" xfId="2065"/>
    <cellStyle name="强调文字颜色 5 2" xfId="1090"/>
    <cellStyle name="强调文字颜色 5 2 2" xfId="2066"/>
    <cellStyle name="强调文字颜色 6 2" xfId="1094"/>
    <cellStyle name="强调文字颜色 6 2 2" xfId="2067"/>
    <cellStyle name="适中" xfId="13" builtinId="28" customBuiltin="1"/>
    <cellStyle name="适中 2" xfId="1064"/>
    <cellStyle name="适中 2 2" xfId="2068"/>
    <cellStyle name="输出" xfId="15" builtinId="21" customBuiltin="1"/>
    <cellStyle name="输出 2" xfId="1066"/>
    <cellStyle name="输出 2 2" xfId="2069"/>
    <cellStyle name="输入" xfId="14" builtinId="20" customBuiltin="1"/>
    <cellStyle name="输入 2" xfId="1065"/>
    <cellStyle name="输入 2 2" xfId="2070"/>
    <cellStyle name="着色 1" xfId="22" builtinId="29" customBuiltin="1"/>
    <cellStyle name="着色 1 2" xfId="2160"/>
    <cellStyle name="着色 2" xfId="26" builtinId="33" customBuiltin="1"/>
    <cellStyle name="着色 2 2" xfId="2164"/>
    <cellStyle name="着色 3" xfId="30" builtinId="37" customBuiltin="1"/>
    <cellStyle name="着色 3 2" xfId="2168"/>
    <cellStyle name="着色 4" xfId="34" builtinId="41" customBuiltin="1"/>
    <cellStyle name="着色 4 2" xfId="2172"/>
    <cellStyle name="着色 5" xfId="38" builtinId="45" customBuiltin="1"/>
    <cellStyle name="着色 5 2" xfId="2176"/>
    <cellStyle name="着色 6" xfId="42" builtinId="49" customBuiltin="1"/>
    <cellStyle name="着色 6 2" xfId="2180"/>
    <cellStyle name="注释 10" xfId="498"/>
    <cellStyle name="注释 10 2" xfId="990"/>
    <cellStyle name="注释 10 2 2" xfId="2072"/>
    <cellStyle name="注释 10 3" xfId="2071"/>
    <cellStyle name="注释 11" xfId="497"/>
    <cellStyle name="注释 11 2" xfId="989"/>
    <cellStyle name="注释 11 2 2" xfId="2074"/>
    <cellStyle name="注释 11 3" xfId="2073"/>
    <cellStyle name="注释 12" xfId="542"/>
    <cellStyle name="注释 12 2" xfId="1033"/>
    <cellStyle name="注释 12 2 2" xfId="2076"/>
    <cellStyle name="注释 12 3" xfId="2075"/>
    <cellStyle name="注释 13" xfId="540"/>
    <cellStyle name="注释 13 2" xfId="1031"/>
    <cellStyle name="注释 13 2 2" xfId="2078"/>
    <cellStyle name="注释 13 3" xfId="2077"/>
    <cellStyle name="注释 14" xfId="1071"/>
    <cellStyle name="注释 14 2" xfId="2079"/>
    <cellStyle name="注释 15" xfId="2159"/>
    <cellStyle name="注释 2" xfId="61"/>
    <cellStyle name="注释 2 2" xfId="142"/>
    <cellStyle name="注释 2 2 2" xfId="655"/>
    <cellStyle name="注释 2 2 2 2" xfId="2082"/>
    <cellStyle name="注释 2 2 3" xfId="2081"/>
    <cellStyle name="注释 2 3" xfId="207"/>
    <cellStyle name="注释 2 3 2" xfId="720"/>
    <cellStyle name="注释 2 3 2 2" xfId="2084"/>
    <cellStyle name="注释 2 3 3" xfId="2083"/>
    <cellStyle name="注释 2 4" xfId="280"/>
    <cellStyle name="注释 2 4 2" xfId="787"/>
    <cellStyle name="注释 2 4 2 2" xfId="2086"/>
    <cellStyle name="注释 2 4 3" xfId="2085"/>
    <cellStyle name="注释 2 5" xfId="360"/>
    <cellStyle name="注释 2 5 2" xfId="854"/>
    <cellStyle name="注释 2 5 2 2" xfId="2088"/>
    <cellStyle name="注释 2 5 3" xfId="2087"/>
    <cellStyle name="注释 2 6" xfId="427"/>
    <cellStyle name="注释 2 6 2" xfId="921"/>
    <cellStyle name="注释 2 6 2 2" xfId="2090"/>
    <cellStyle name="注释 2 6 3" xfId="2089"/>
    <cellStyle name="注释 2 7" xfId="586"/>
    <cellStyle name="注释 2 7 2" xfId="2091"/>
    <cellStyle name="注释 2 8" xfId="2080"/>
    <cellStyle name="注释 3" xfId="59"/>
    <cellStyle name="注释 3 2" xfId="140"/>
    <cellStyle name="注释 3 2 2" xfId="653"/>
    <cellStyle name="注释 3 2 2 2" xfId="2094"/>
    <cellStyle name="注释 3 2 3" xfId="2093"/>
    <cellStyle name="注释 3 3" xfId="205"/>
    <cellStyle name="注释 3 3 2" xfId="718"/>
    <cellStyle name="注释 3 3 2 2" xfId="2096"/>
    <cellStyle name="注释 3 3 3" xfId="2095"/>
    <cellStyle name="注释 3 4" xfId="278"/>
    <cellStyle name="注释 3 4 2" xfId="785"/>
    <cellStyle name="注释 3 4 2 2" xfId="2098"/>
    <cellStyle name="注释 3 4 3" xfId="2097"/>
    <cellStyle name="注释 3 5" xfId="358"/>
    <cellStyle name="注释 3 5 2" xfId="852"/>
    <cellStyle name="注释 3 5 2 2" xfId="2100"/>
    <cellStyle name="注释 3 5 3" xfId="2099"/>
    <cellStyle name="注释 3 6" xfId="425"/>
    <cellStyle name="注释 3 6 2" xfId="919"/>
    <cellStyle name="注释 3 6 2 2" xfId="2102"/>
    <cellStyle name="注释 3 6 3" xfId="2101"/>
    <cellStyle name="注释 3 7" xfId="584"/>
    <cellStyle name="注释 3 7 2" xfId="2103"/>
    <cellStyle name="注释 3 8" xfId="2092"/>
    <cellStyle name="注释 4" xfId="62"/>
    <cellStyle name="注释 4 2" xfId="143"/>
    <cellStyle name="注释 4 2 2" xfId="656"/>
    <cellStyle name="注释 4 2 2 2" xfId="2106"/>
    <cellStyle name="注释 4 2 3" xfId="2105"/>
    <cellStyle name="注释 4 3" xfId="208"/>
    <cellStyle name="注释 4 3 2" xfId="721"/>
    <cellStyle name="注释 4 3 2 2" xfId="2108"/>
    <cellStyle name="注释 4 3 3" xfId="2107"/>
    <cellStyle name="注释 4 4" xfId="281"/>
    <cellStyle name="注释 4 4 2" xfId="788"/>
    <cellStyle name="注释 4 4 2 2" xfId="2110"/>
    <cellStyle name="注释 4 4 3" xfId="2109"/>
    <cellStyle name="注释 4 5" xfId="361"/>
    <cellStyle name="注释 4 5 2" xfId="855"/>
    <cellStyle name="注释 4 5 2 2" xfId="2112"/>
    <cellStyle name="注释 4 5 3" xfId="2111"/>
    <cellStyle name="注释 4 6" xfId="428"/>
    <cellStyle name="注释 4 6 2" xfId="922"/>
    <cellStyle name="注释 4 6 2 2" xfId="2114"/>
    <cellStyle name="注释 4 6 3" xfId="2113"/>
    <cellStyle name="注释 4 7" xfId="587"/>
    <cellStyle name="注释 4 7 2" xfId="2115"/>
    <cellStyle name="注释 4 8" xfId="2104"/>
    <cellStyle name="注释 5" xfId="75"/>
    <cellStyle name="注释 5 2" xfId="156"/>
    <cellStyle name="注释 5 2 2" xfId="669"/>
    <cellStyle name="注释 5 2 2 2" xfId="2118"/>
    <cellStyle name="注释 5 2 3" xfId="2117"/>
    <cellStyle name="注释 5 3" xfId="221"/>
    <cellStyle name="注释 5 3 2" xfId="734"/>
    <cellStyle name="注释 5 3 2 2" xfId="2120"/>
    <cellStyle name="注释 5 3 3" xfId="2119"/>
    <cellStyle name="注释 5 4" xfId="294"/>
    <cellStyle name="注释 5 4 2" xfId="801"/>
    <cellStyle name="注释 5 4 2 2" xfId="2122"/>
    <cellStyle name="注释 5 4 3" xfId="2121"/>
    <cellStyle name="注释 5 5" xfId="374"/>
    <cellStyle name="注释 5 5 2" xfId="868"/>
    <cellStyle name="注释 5 5 2 2" xfId="2124"/>
    <cellStyle name="注释 5 5 3" xfId="2123"/>
    <cellStyle name="注释 5 6" xfId="441"/>
    <cellStyle name="注释 5 6 2" xfId="935"/>
    <cellStyle name="注释 5 6 2 2" xfId="2126"/>
    <cellStyle name="注释 5 6 3" xfId="2125"/>
    <cellStyle name="注释 5 7" xfId="600"/>
    <cellStyle name="注释 5 7 2" xfId="2127"/>
    <cellStyle name="注释 5 8" xfId="2116"/>
    <cellStyle name="注释 6" xfId="88"/>
    <cellStyle name="注释 6 2" xfId="169"/>
    <cellStyle name="注释 6 2 2" xfId="682"/>
    <cellStyle name="注释 6 2 2 2" xfId="2130"/>
    <cellStyle name="注释 6 2 3" xfId="2129"/>
    <cellStyle name="注释 6 3" xfId="234"/>
    <cellStyle name="注释 6 3 2" xfId="747"/>
    <cellStyle name="注释 6 3 2 2" xfId="2132"/>
    <cellStyle name="注释 6 3 3" xfId="2131"/>
    <cellStyle name="注释 6 4" xfId="307"/>
    <cellStyle name="注释 6 4 2" xfId="814"/>
    <cellStyle name="注释 6 4 2 2" xfId="2134"/>
    <cellStyle name="注释 6 4 3" xfId="2133"/>
    <cellStyle name="注释 6 5" xfId="387"/>
    <cellStyle name="注释 6 5 2" xfId="881"/>
    <cellStyle name="注释 6 5 2 2" xfId="2136"/>
    <cellStyle name="注释 6 5 3" xfId="2135"/>
    <cellStyle name="注释 6 6" xfId="454"/>
    <cellStyle name="注释 6 6 2" xfId="948"/>
    <cellStyle name="注释 6 6 2 2" xfId="2138"/>
    <cellStyle name="注释 6 6 3" xfId="2137"/>
    <cellStyle name="注释 6 7" xfId="613"/>
    <cellStyle name="注释 6 7 2" xfId="2139"/>
    <cellStyle name="注释 6 8" xfId="2128"/>
    <cellStyle name="注释 7" xfId="101"/>
    <cellStyle name="注释 7 2" xfId="182"/>
    <cellStyle name="注释 7 2 2" xfId="695"/>
    <cellStyle name="注释 7 2 2 2" xfId="2142"/>
    <cellStyle name="注释 7 2 3" xfId="2141"/>
    <cellStyle name="注释 7 3" xfId="247"/>
    <cellStyle name="注释 7 3 2" xfId="760"/>
    <cellStyle name="注释 7 3 2 2" xfId="2144"/>
    <cellStyle name="注释 7 3 3" xfId="2143"/>
    <cellStyle name="注释 7 4" xfId="320"/>
    <cellStyle name="注释 7 4 2" xfId="827"/>
    <cellStyle name="注释 7 4 2 2" xfId="2146"/>
    <cellStyle name="注释 7 4 3" xfId="2145"/>
    <cellStyle name="注释 7 5" xfId="400"/>
    <cellStyle name="注释 7 5 2" xfId="894"/>
    <cellStyle name="注释 7 5 2 2" xfId="2148"/>
    <cellStyle name="注释 7 5 3" xfId="2147"/>
    <cellStyle name="注释 7 6" xfId="467"/>
    <cellStyle name="注释 7 6 2" xfId="961"/>
    <cellStyle name="注释 7 6 2 2" xfId="2150"/>
    <cellStyle name="注释 7 6 3" xfId="2149"/>
    <cellStyle name="注释 7 7" xfId="626"/>
    <cellStyle name="注释 7 7 2" xfId="2151"/>
    <cellStyle name="注释 7 8" xfId="2140"/>
    <cellStyle name="注释 8" xfId="490"/>
    <cellStyle name="注释 8 2" xfId="982"/>
    <cellStyle name="注释 8 2 2" xfId="2153"/>
    <cellStyle name="注释 8 3" xfId="2152"/>
    <cellStyle name="注释 9" xfId="486"/>
    <cellStyle name="注释 9 2" xfId="978"/>
    <cellStyle name="注释 9 2 2" xfId="2155"/>
    <cellStyle name="注释 9 3" xfId="2154"/>
  </cellStyles>
  <dxfs count="22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66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定投比较</a:t>
            </a:r>
            <a:endParaRPr 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兴全趋势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Sheet3!$A$2:$A$125</c:f>
              <c:numCache>
                <c:formatCode>m/d/yyyy</c:formatCode>
                <c:ptCount val="124"/>
                <c:pt idx="0">
                  <c:v>39080</c:v>
                </c:pt>
                <c:pt idx="1">
                  <c:v>39113</c:v>
                </c:pt>
                <c:pt idx="2">
                  <c:v>39141</c:v>
                </c:pt>
                <c:pt idx="3">
                  <c:v>39171</c:v>
                </c:pt>
                <c:pt idx="4">
                  <c:v>39202</c:v>
                </c:pt>
                <c:pt idx="5">
                  <c:v>39233</c:v>
                </c:pt>
                <c:pt idx="6">
                  <c:v>39262</c:v>
                </c:pt>
                <c:pt idx="7">
                  <c:v>39294</c:v>
                </c:pt>
                <c:pt idx="8">
                  <c:v>39325</c:v>
                </c:pt>
                <c:pt idx="9">
                  <c:v>39353</c:v>
                </c:pt>
                <c:pt idx="10">
                  <c:v>39386</c:v>
                </c:pt>
                <c:pt idx="11">
                  <c:v>39416</c:v>
                </c:pt>
                <c:pt idx="12">
                  <c:v>39444</c:v>
                </c:pt>
                <c:pt idx="13">
                  <c:v>39478</c:v>
                </c:pt>
                <c:pt idx="14">
                  <c:v>39507</c:v>
                </c:pt>
                <c:pt idx="15">
                  <c:v>39538</c:v>
                </c:pt>
                <c:pt idx="16">
                  <c:v>39568</c:v>
                </c:pt>
                <c:pt idx="17">
                  <c:v>39598</c:v>
                </c:pt>
                <c:pt idx="18">
                  <c:v>39629</c:v>
                </c:pt>
                <c:pt idx="19">
                  <c:v>39660</c:v>
                </c:pt>
                <c:pt idx="20">
                  <c:v>39689</c:v>
                </c:pt>
                <c:pt idx="21">
                  <c:v>39717</c:v>
                </c:pt>
                <c:pt idx="22">
                  <c:v>39752</c:v>
                </c:pt>
                <c:pt idx="23">
                  <c:v>39780</c:v>
                </c:pt>
                <c:pt idx="24">
                  <c:v>39813</c:v>
                </c:pt>
                <c:pt idx="25">
                  <c:v>39836</c:v>
                </c:pt>
                <c:pt idx="26">
                  <c:v>39871</c:v>
                </c:pt>
                <c:pt idx="27">
                  <c:v>39903</c:v>
                </c:pt>
                <c:pt idx="28">
                  <c:v>39933</c:v>
                </c:pt>
                <c:pt idx="29">
                  <c:v>39960</c:v>
                </c:pt>
                <c:pt idx="30">
                  <c:v>39994</c:v>
                </c:pt>
                <c:pt idx="31">
                  <c:v>40025</c:v>
                </c:pt>
                <c:pt idx="32">
                  <c:v>40056</c:v>
                </c:pt>
                <c:pt idx="33">
                  <c:v>40086</c:v>
                </c:pt>
                <c:pt idx="34">
                  <c:v>40116</c:v>
                </c:pt>
                <c:pt idx="35">
                  <c:v>40147</c:v>
                </c:pt>
                <c:pt idx="36">
                  <c:v>40178</c:v>
                </c:pt>
                <c:pt idx="37">
                  <c:v>40207</c:v>
                </c:pt>
                <c:pt idx="38">
                  <c:v>40235</c:v>
                </c:pt>
                <c:pt idx="39">
                  <c:v>40268</c:v>
                </c:pt>
                <c:pt idx="40">
                  <c:v>40298</c:v>
                </c:pt>
                <c:pt idx="41">
                  <c:v>40329</c:v>
                </c:pt>
                <c:pt idx="42">
                  <c:v>40359</c:v>
                </c:pt>
                <c:pt idx="43">
                  <c:v>40389</c:v>
                </c:pt>
                <c:pt idx="44">
                  <c:v>40421</c:v>
                </c:pt>
                <c:pt idx="45">
                  <c:v>40451</c:v>
                </c:pt>
                <c:pt idx="46">
                  <c:v>40480</c:v>
                </c:pt>
                <c:pt idx="47">
                  <c:v>40512</c:v>
                </c:pt>
                <c:pt idx="48">
                  <c:v>40543</c:v>
                </c:pt>
                <c:pt idx="49">
                  <c:v>40574</c:v>
                </c:pt>
                <c:pt idx="50">
                  <c:v>40602</c:v>
                </c:pt>
                <c:pt idx="51">
                  <c:v>40633</c:v>
                </c:pt>
                <c:pt idx="52">
                  <c:v>40662</c:v>
                </c:pt>
                <c:pt idx="53">
                  <c:v>40694</c:v>
                </c:pt>
                <c:pt idx="54">
                  <c:v>40724</c:v>
                </c:pt>
                <c:pt idx="55">
                  <c:v>40753</c:v>
                </c:pt>
                <c:pt idx="56">
                  <c:v>40786</c:v>
                </c:pt>
                <c:pt idx="57">
                  <c:v>40816</c:v>
                </c:pt>
                <c:pt idx="58">
                  <c:v>40847</c:v>
                </c:pt>
                <c:pt idx="59">
                  <c:v>40877</c:v>
                </c:pt>
                <c:pt idx="60">
                  <c:v>40907</c:v>
                </c:pt>
                <c:pt idx="61">
                  <c:v>40939</c:v>
                </c:pt>
                <c:pt idx="62">
                  <c:v>40968</c:v>
                </c:pt>
                <c:pt idx="63">
                  <c:v>40998</c:v>
                </c:pt>
                <c:pt idx="64">
                  <c:v>41026</c:v>
                </c:pt>
                <c:pt idx="65">
                  <c:v>41060</c:v>
                </c:pt>
                <c:pt idx="66">
                  <c:v>41089</c:v>
                </c:pt>
                <c:pt idx="67">
                  <c:v>41121</c:v>
                </c:pt>
                <c:pt idx="68">
                  <c:v>41152</c:v>
                </c:pt>
                <c:pt idx="69">
                  <c:v>41180</c:v>
                </c:pt>
                <c:pt idx="70">
                  <c:v>41213</c:v>
                </c:pt>
                <c:pt idx="71">
                  <c:v>41243</c:v>
                </c:pt>
                <c:pt idx="72">
                  <c:v>41274</c:v>
                </c:pt>
                <c:pt idx="73">
                  <c:v>41305</c:v>
                </c:pt>
                <c:pt idx="74">
                  <c:v>41333</c:v>
                </c:pt>
                <c:pt idx="75">
                  <c:v>41362</c:v>
                </c:pt>
                <c:pt idx="76">
                  <c:v>41390</c:v>
                </c:pt>
                <c:pt idx="77">
                  <c:v>41425</c:v>
                </c:pt>
                <c:pt idx="78">
                  <c:v>41453</c:v>
                </c:pt>
                <c:pt idx="79">
                  <c:v>41486</c:v>
                </c:pt>
                <c:pt idx="80">
                  <c:v>41516</c:v>
                </c:pt>
                <c:pt idx="81">
                  <c:v>41547</c:v>
                </c:pt>
                <c:pt idx="82">
                  <c:v>41578</c:v>
                </c:pt>
                <c:pt idx="83">
                  <c:v>41607</c:v>
                </c:pt>
                <c:pt idx="84">
                  <c:v>41639</c:v>
                </c:pt>
                <c:pt idx="85">
                  <c:v>41669</c:v>
                </c:pt>
                <c:pt idx="86">
                  <c:v>41698</c:v>
                </c:pt>
                <c:pt idx="87">
                  <c:v>41729</c:v>
                </c:pt>
                <c:pt idx="88">
                  <c:v>41759</c:v>
                </c:pt>
                <c:pt idx="89">
                  <c:v>41789</c:v>
                </c:pt>
                <c:pt idx="90">
                  <c:v>41820</c:v>
                </c:pt>
                <c:pt idx="91">
                  <c:v>41851</c:v>
                </c:pt>
                <c:pt idx="92">
                  <c:v>41880</c:v>
                </c:pt>
                <c:pt idx="93">
                  <c:v>41912</c:v>
                </c:pt>
                <c:pt idx="94">
                  <c:v>41943</c:v>
                </c:pt>
                <c:pt idx="95">
                  <c:v>41971</c:v>
                </c:pt>
                <c:pt idx="96">
                  <c:v>42004</c:v>
                </c:pt>
                <c:pt idx="97">
                  <c:v>42034</c:v>
                </c:pt>
                <c:pt idx="98">
                  <c:v>42062</c:v>
                </c:pt>
                <c:pt idx="99">
                  <c:v>42094</c:v>
                </c:pt>
                <c:pt idx="100">
                  <c:v>42124</c:v>
                </c:pt>
                <c:pt idx="101">
                  <c:v>42153</c:v>
                </c:pt>
                <c:pt idx="102">
                  <c:v>42185</c:v>
                </c:pt>
                <c:pt idx="103">
                  <c:v>42216</c:v>
                </c:pt>
                <c:pt idx="104">
                  <c:v>42247</c:v>
                </c:pt>
                <c:pt idx="105">
                  <c:v>42277</c:v>
                </c:pt>
                <c:pt idx="106">
                  <c:v>42307</c:v>
                </c:pt>
                <c:pt idx="107">
                  <c:v>42338</c:v>
                </c:pt>
                <c:pt idx="108">
                  <c:v>42369</c:v>
                </c:pt>
                <c:pt idx="109">
                  <c:v>42398</c:v>
                </c:pt>
                <c:pt idx="110">
                  <c:v>42429</c:v>
                </c:pt>
                <c:pt idx="111">
                  <c:v>42460</c:v>
                </c:pt>
                <c:pt idx="112">
                  <c:v>42489</c:v>
                </c:pt>
                <c:pt idx="113">
                  <c:v>42521</c:v>
                </c:pt>
                <c:pt idx="114">
                  <c:v>42551</c:v>
                </c:pt>
                <c:pt idx="115">
                  <c:v>42580</c:v>
                </c:pt>
                <c:pt idx="116">
                  <c:v>42613</c:v>
                </c:pt>
                <c:pt idx="117">
                  <c:v>42643</c:v>
                </c:pt>
                <c:pt idx="118">
                  <c:v>42674</c:v>
                </c:pt>
                <c:pt idx="119">
                  <c:v>42704</c:v>
                </c:pt>
                <c:pt idx="120">
                  <c:v>42734</c:v>
                </c:pt>
                <c:pt idx="121">
                  <c:v>42761</c:v>
                </c:pt>
                <c:pt idx="122">
                  <c:v>42794</c:v>
                </c:pt>
                <c:pt idx="123">
                  <c:v>42803</c:v>
                </c:pt>
              </c:numCache>
            </c:numRef>
          </c:cat>
          <c:val>
            <c:numRef>
              <c:f>Sheet3!$B$2:$B$125</c:f>
              <c:numCache>
                <c:formatCode>0.000_);[Red]\(0.000\)</c:formatCode>
                <c:ptCount val="124"/>
                <c:pt idx="0">
                  <c:v>1</c:v>
                </c:pt>
                <c:pt idx="1">
                  <c:v>1.2506618061884303</c:v>
                </c:pt>
                <c:pt idx="2">
                  <c:v>1.2937985505359546</c:v>
                </c:pt>
                <c:pt idx="3">
                  <c:v>1.3810701731545372</c:v>
                </c:pt>
                <c:pt idx="4">
                  <c:v>1.6949615935425073</c:v>
                </c:pt>
                <c:pt idx="5">
                  <c:v>1.762096949181964</c:v>
                </c:pt>
                <c:pt idx="6">
                  <c:v>1.7899177997436</c:v>
                </c:pt>
                <c:pt idx="7">
                  <c:v>2.0053137367857627</c:v>
                </c:pt>
                <c:pt idx="8">
                  <c:v>2.2979306130626598</c:v>
                </c:pt>
                <c:pt idx="9">
                  <c:v>2.4647128837585011</c:v>
                </c:pt>
                <c:pt idx="10">
                  <c:v>2.5473561165472476</c:v>
                </c:pt>
                <c:pt idx="11">
                  <c:v>2.2902646118311241</c:v>
                </c:pt>
                <c:pt idx="12">
                  <c:v>2.5185618680190416</c:v>
                </c:pt>
                <c:pt idx="13">
                  <c:v>2.3394392050968267</c:v>
                </c:pt>
                <c:pt idx="14">
                  <c:v>2.3456094012100133</c:v>
                </c:pt>
                <c:pt idx="15">
                  <c:v>2.1021671181988189</c:v>
                </c:pt>
                <c:pt idx="16">
                  <c:v>2.1993944508914618</c:v>
                </c:pt>
                <c:pt idx="17">
                  <c:v>2.0617803800034133</c:v>
                </c:pt>
                <c:pt idx="18">
                  <c:v>1.8183380969922189</c:v>
                </c:pt>
                <c:pt idx="19">
                  <c:v>1.8301175622992121</c:v>
                </c:pt>
                <c:pt idx="20">
                  <c:v>1.7399953039187237</c:v>
                </c:pt>
                <c:pt idx="21">
                  <c:v>1.6551083634524544</c:v>
                </c:pt>
                <c:pt idx="22">
                  <c:v>1.4309245713399947</c:v>
                </c:pt>
                <c:pt idx="23">
                  <c:v>1.4681327236589101</c:v>
                </c:pt>
                <c:pt idx="24">
                  <c:v>1.4978618503860837</c:v>
                </c:pt>
                <c:pt idx="25">
                  <c:v>1.6190167938898454</c:v>
                </c:pt>
                <c:pt idx="26">
                  <c:v>1.6482202656138791</c:v>
                </c:pt>
                <c:pt idx="27">
                  <c:v>1.8256116242618949</c:v>
                </c:pt>
                <c:pt idx="28">
                  <c:v>1.9195363035905439</c:v>
                </c:pt>
                <c:pt idx="29">
                  <c:v>2.0162234734876829</c:v>
                </c:pt>
                <c:pt idx="30">
                  <c:v>2.2620851340832648</c:v>
                </c:pt>
                <c:pt idx="31">
                  <c:v>2.5172208701587757</c:v>
                </c:pt>
                <c:pt idx="32">
                  <c:v>2.1119240396103609</c:v>
                </c:pt>
                <c:pt idx="33">
                  <c:v>2.1992044209237438</c:v>
                </c:pt>
                <c:pt idx="34">
                  <c:v>2.3509112183687013</c:v>
                </c:pt>
                <c:pt idx="35">
                  <c:v>2.4947823706084673</c:v>
                </c:pt>
                <c:pt idx="36">
                  <c:v>2.5600794139850627</c:v>
                </c:pt>
                <c:pt idx="37">
                  <c:v>2.3711533018154456</c:v>
                </c:pt>
                <c:pt idx="38">
                  <c:v>2.4157729481227865</c:v>
                </c:pt>
                <c:pt idx="39">
                  <c:v>2.4482038129998287</c:v>
                </c:pt>
                <c:pt idx="40">
                  <c:v>2.320874578415467</c:v>
                </c:pt>
                <c:pt idx="41">
                  <c:v>2.2133521136553389</c:v>
                </c:pt>
                <c:pt idx="42">
                  <c:v>2.0805814587895948</c:v>
                </c:pt>
                <c:pt idx="43">
                  <c:v>2.2594953576414674</c:v>
                </c:pt>
                <c:pt idx="44">
                  <c:v>2.309774081041446</c:v>
                </c:pt>
                <c:pt idx="45">
                  <c:v>2.3419872891072333</c:v>
                </c:pt>
                <c:pt idx="46">
                  <c:v>2.5021827021911482</c:v>
                </c:pt>
                <c:pt idx="47">
                  <c:v>2.4694316197017354</c:v>
                </c:pt>
                <c:pt idx="48">
                  <c:v>2.4874447150709122</c:v>
                </c:pt>
                <c:pt idx="49">
                  <c:v>2.3966774293145394</c:v>
                </c:pt>
                <c:pt idx="50">
                  <c:v>2.4696655560052316</c:v>
                </c:pt>
                <c:pt idx="51">
                  <c:v>2.4139887157732294</c:v>
                </c:pt>
                <c:pt idx="52">
                  <c:v>2.3941041299760859</c:v>
                </c:pt>
                <c:pt idx="53">
                  <c:v>2.3152675956979989</c:v>
                </c:pt>
                <c:pt idx="54">
                  <c:v>2.3405327164755461</c:v>
                </c:pt>
                <c:pt idx="55">
                  <c:v>2.3824073148012954</c:v>
                </c:pt>
                <c:pt idx="56">
                  <c:v>2.3143318504840158</c:v>
                </c:pt>
                <c:pt idx="57">
                  <c:v>2.124843444652412</c:v>
                </c:pt>
                <c:pt idx="58">
                  <c:v>2.2092944502143985</c:v>
                </c:pt>
                <c:pt idx="59">
                  <c:v>2.1646126162466994</c:v>
                </c:pt>
                <c:pt idx="60">
                  <c:v>2.0385209486624598</c:v>
                </c:pt>
                <c:pt idx="61">
                  <c:v>2.0390221832207738</c:v>
                </c:pt>
                <c:pt idx="62">
                  <c:v>2.1370135393711331</c:v>
                </c:pt>
                <c:pt idx="63">
                  <c:v>2.0573172445992296</c:v>
                </c:pt>
                <c:pt idx="64">
                  <c:v>2.1320011937879944</c:v>
                </c:pt>
                <c:pt idx="65">
                  <c:v>2.1327530456254649</c:v>
                </c:pt>
                <c:pt idx="66">
                  <c:v>2.1202221816676183</c:v>
                </c:pt>
                <c:pt idx="67">
                  <c:v>2.0660888493697218</c:v>
                </c:pt>
                <c:pt idx="68">
                  <c:v>1.9866431718769753</c:v>
                </c:pt>
                <c:pt idx="69">
                  <c:v>2.034260454916792</c:v>
                </c:pt>
                <c:pt idx="70">
                  <c:v>2.0096999615594129</c:v>
                </c:pt>
                <c:pt idx="71">
                  <c:v>1.9004308278469919</c:v>
                </c:pt>
                <c:pt idx="72">
                  <c:v>2.1500456378872932</c:v>
                </c:pt>
                <c:pt idx="73">
                  <c:v>2.2608184752746556</c:v>
                </c:pt>
                <c:pt idx="74">
                  <c:v>2.2700913146034623</c:v>
                </c:pt>
                <c:pt idx="75">
                  <c:v>2.2214715624470176</c:v>
                </c:pt>
                <c:pt idx="76">
                  <c:v>2.171097489336475</c:v>
                </c:pt>
                <c:pt idx="77">
                  <c:v>2.3304900788802816</c:v>
                </c:pt>
                <c:pt idx="78">
                  <c:v>2.1114505768971261</c:v>
                </c:pt>
                <c:pt idx="79">
                  <c:v>2.1555592180287455</c:v>
                </c:pt>
                <c:pt idx="80">
                  <c:v>2.1751073658029858</c:v>
                </c:pt>
                <c:pt idx="81">
                  <c:v>2.3001653881022932</c:v>
                </c:pt>
                <c:pt idx="82">
                  <c:v>2.2412703275004149</c:v>
                </c:pt>
                <c:pt idx="83">
                  <c:v>2.2918950178901145</c:v>
                </c:pt>
                <c:pt idx="84">
                  <c:v>2.3219690913889464</c:v>
                </c:pt>
                <c:pt idx="85">
                  <c:v>2.2841258822362498</c:v>
                </c:pt>
                <c:pt idx="86">
                  <c:v>2.3249764987388293</c:v>
                </c:pt>
                <c:pt idx="87">
                  <c:v>2.2613197098329696</c:v>
                </c:pt>
                <c:pt idx="88">
                  <c:v>2.2813690921655239</c:v>
                </c:pt>
                <c:pt idx="89">
                  <c:v>2.3131974866184537</c:v>
                </c:pt>
                <c:pt idx="90">
                  <c:v>2.3961518060193971</c:v>
                </c:pt>
                <c:pt idx="91">
                  <c:v>2.5319863713224526</c:v>
                </c:pt>
                <c:pt idx="92">
                  <c:v>2.570987691537661</c:v>
                </c:pt>
                <c:pt idx="93">
                  <c:v>2.6706864306308438</c:v>
                </c:pt>
                <c:pt idx="94">
                  <c:v>2.7145952017340589</c:v>
                </c:pt>
                <c:pt idx="95">
                  <c:v>2.8465798019325468</c:v>
                </c:pt>
                <c:pt idx="96">
                  <c:v>3.1619480932091673</c:v>
                </c:pt>
                <c:pt idx="97">
                  <c:v>3.3089133329605165</c:v>
                </c:pt>
                <c:pt idx="98">
                  <c:v>3.506363980025387</c:v>
                </c:pt>
                <c:pt idx="99">
                  <c:v>3.939463407868959</c:v>
                </c:pt>
                <c:pt idx="100">
                  <c:v>4.2883022466379055</c:v>
                </c:pt>
                <c:pt idx="101">
                  <c:v>4.8784072387905288</c:v>
                </c:pt>
                <c:pt idx="102">
                  <c:v>4.4301409049135243</c:v>
                </c:pt>
                <c:pt idx="103">
                  <c:v>4.2105016360590026</c:v>
                </c:pt>
                <c:pt idx="104">
                  <c:v>4.0742803503883582</c:v>
                </c:pt>
                <c:pt idx="105">
                  <c:v>4.0520917285987075</c:v>
                </c:pt>
                <c:pt idx="106">
                  <c:v>4.3531829002253666</c:v>
                </c:pt>
                <c:pt idx="107">
                  <c:v>4.4467121540981998</c:v>
                </c:pt>
                <c:pt idx="108">
                  <c:v>4.5166484430301388</c:v>
                </c:pt>
                <c:pt idx="109">
                  <c:v>3.8939626897686614</c:v>
                </c:pt>
                <c:pt idx="110">
                  <c:v>3.8049273339798075</c:v>
                </c:pt>
                <c:pt idx="111">
                  <c:v>4.1635965748074604</c:v>
                </c:pt>
                <c:pt idx="112">
                  <c:v>4.1995477594793007</c:v>
                </c:pt>
                <c:pt idx="113">
                  <c:v>4.1748313200174101</c:v>
                </c:pt>
                <c:pt idx="114">
                  <c:v>4.2883022466379046</c:v>
                </c:pt>
                <c:pt idx="115">
                  <c:v>4.3265003803517343</c:v>
                </c:pt>
                <c:pt idx="116">
                  <c:v>4.4506443149216812</c:v>
                </c:pt>
                <c:pt idx="117">
                  <c:v>4.4739564112323276</c:v>
                </c:pt>
                <c:pt idx="118">
                  <c:v>4.5278831882400876</c:v>
                </c:pt>
                <c:pt idx="119">
                  <c:v>4.579843884836106</c:v>
                </c:pt>
                <c:pt idx="120">
                  <c:v>4.4773268347953126</c:v>
                </c:pt>
                <c:pt idx="121">
                  <c:v>4.4773268347953126</c:v>
                </c:pt>
                <c:pt idx="122">
                  <c:v>4.6125618668236061</c:v>
                </c:pt>
                <c:pt idx="123">
                  <c:v>4.6403374121223466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Sheet3!$C$1</c:f>
              <c:strCache>
                <c:ptCount val="1"/>
                <c:pt idx="0">
                  <c:v>博时主题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Sheet3!$A$2:$A$125</c:f>
              <c:numCache>
                <c:formatCode>m/d/yyyy</c:formatCode>
                <c:ptCount val="124"/>
                <c:pt idx="0">
                  <c:v>39080</c:v>
                </c:pt>
                <c:pt idx="1">
                  <c:v>39113</c:v>
                </c:pt>
                <c:pt idx="2">
                  <c:v>39141</c:v>
                </c:pt>
                <c:pt idx="3">
                  <c:v>39171</c:v>
                </c:pt>
                <c:pt idx="4">
                  <c:v>39202</c:v>
                </c:pt>
                <c:pt idx="5">
                  <c:v>39233</c:v>
                </c:pt>
                <c:pt idx="6">
                  <c:v>39262</c:v>
                </c:pt>
                <c:pt idx="7">
                  <c:v>39294</c:v>
                </c:pt>
                <c:pt idx="8">
                  <c:v>39325</c:v>
                </c:pt>
                <c:pt idx="9">
                  <c:v>39353</c:v>
                </c:pt>
                <c:pt idx="10">
                  <c:v>39386</c:v>
                </c:pt>
                <c:pt idx="11">
                  <c:v>39416</c:v>
                </c:pt>
                <c:pt idx="12">
                  <c:v>39444</c:v>
                </c:pt>
                <c:pt idx="13">
                  <c:v>39478</c:v>
                </c:pt>
                <c:pt idx="14">
                  <c:v>39507</c:v>
                </c:pt>
                <c:pt idx="15">
                  <c:v>39538</c:v>
                </c:pt>
                <c:pt idx="16">
                  <c:v>39568</c:v>
                </c:pt>
                <c:pt idx="17">
                  <c:v>39598</c:v>
                </c:pt>
                <c:pt idx="18">
                  <c:v>39629</c:v>
                </c:pt>
                <c:pt idx="19">
                  <c:v>39660</c:v>
                </c:pt>
                <c:pt idx="20">
                  <c:v>39689</c:v>
                </c:pt>
                <c:pt idx="21">
                  <c:v>39717</c:v>
                </c:pt>
                <c:pt idx="22">
                  <c:v>39752</c:v>
                </c:pt>
                <c:pt idx="23">
                  <c:v>39780</c:v>
                </c:pt>
                <c:pt idx="24">
                  <c:v>39813</c:v>
                </c:pt>
                <c:pt idx="25">
                  <c:v>39836</c:v>
                </c:pt>
                <c:pt idx="26">
                  <c:v>39871</c:v>
                </c:pt>
                <c:pt idx="27">
                  <c:v>39903</c:v>
                </c:pt>
                <c:pt idx="28">
                  <c:v>39933</c:v>
                </c:pt>
                <c:pt idx="29">
                  <c:v>39960</c:v>
                </c:pt>
                <c:pt idx="30">
                  <c:v>39994</c:v>
                </c:pt>
                <c:pt idx="31">
                  <c:v>40025</c:v>
                </c:pt>
                <c:pt idx="32">
                  <c:v>40056</c:v>
                </c:pt>
                <c:pt idx="33">
                  <c:v>40086</c:v>
                </c:pt>
                <c:pt idx="34">
                  <c:v>40116</c:v>
                </c:pt>
                <c:pt idx="35">
                  <c:v>40147</c:v>
                </c:pt>
                <c:pt idx="36">
                  <c:v>40178</c:v>
                </c:pt>
                <c:pt idx="37">
                  <c:v>40207</c:v>
                </c:pt>
                <c:pt idx="38">
                  <c:v>40235</c:v>
                </c:pt>
                <c:pt idx="39">
                  <c:v>40268</c:v>
                </c:pt>
                <c:pt idx="40">
                  <c:v>40298</c:v>
                </c:pt>
                <c:pt idx="41">
                  <c:v>40329</c:v>
                </c:pt>
                <c:pt idx="42">
                  <c:v>40359</c:v>
                </c:pt>
                <c:pt idx="43">
                  <c:v>40389</c:v>
                </c:pt>
                <c:pt idx="44">
                  <c:v>40421</c:v>
                </c:pt>
                <c:pt idx="45">
                  <c:v>40451</c:v>
                </c:pt>
                <c:pt idx="46">
                  <c:v>40480</c:v>
                </c:pt>
                <c:pt idx="47">
                  <c:v>40512</c:v>
                </c:pt>
                <c:pt idx="48">
                  <c:v>40543</c:v>
                </c:pt>
                <c:pt idx="49">
                  <c:v>40574</c:v>
                </c:pt>
                <c:pt idx="50">
                  <c:v>40602</c:v>
                </c:pt>
                <c:pt idx="51">
                  <c:v>40633</c:v>
                </c:pt>
                <c:pt idx="52">
                  <c:v>40662</c:v>
                </c:pt>
                <c:pt idx="53">
                  <c:v>40694</c:v>
                </c:pt>
                <c:pt idx="54">
                  <c:v>40724</c:v>
                </c:pt>
                <c:pt idx="55">
                  <c:v>40753</c:v>
                </c:pt>
                <c:pt idx="56">
                  <c:v>40786</c:v>
                </c:pt>
                <c:pt idx="57">
                  <c:v>40816</c:v>
                </c:pt>
                <c:pt idx="58">
                  <c:v>40847</c:v>
                </c:pt>
                <c:pt idx="59">
                  <c:v>40877</c:v>
                </c:pt>
                <c:pt idx="60">
                  <c:v>40907</c:v>
                </c:pt>
                <c:pt idx="61">
                  <c:v>40939</c:v>
                </c:pt>
                <c:pt idx="62">
                  <c:v>40968</c:v>
                </c:pt>
                <c:pt idx="63">
                  <c:v>40998</c:v>
                </c:pt>
                <c:pt idx="64">
                  <c:v>41026</c:v>
                </c:pt>
                <c:pt idx="65">
                  <c:v>41060</c:v>
                </c:pt>
                <c:pt idx="66">
                  <c:v>41089</c:v>
                </c:pt>
                <c:pt idx="67">
                  <c:v>41121</c:v>
                </c:pt>
                <c:pt idx="68">
                  <c:v>41152</c:v>
                </c:pt>
                <c:pt idx="69">
                  <c:v>41180</c:v>
                </c:pt>
                <c:pt idx="70">
                  <c:v>41213</c:v>
                </c:pt>
                <c:pt idx="71">
                  <c:v>41243</c:v>
                </c:pt>
                <c:pt idx="72">
                  <c:v>41274</c:v>
                </c:pt>
                <c:pt idx="73">
                  <c:v>41305</c:v>
                </c:pt>
                <c:pt idx="74">
                  <c:v>41333</c:v>
                </c:pt>
                <c:pt idx="75">
                  <c:v>41362</c:v>
                </c:pt>
                <c:pt idx="76">
                  <c:v>41390</c:v>
                </c:pt>
                <c:pt idx="77">
                  <c:v>41425</c:v>
                </c:pt>
                <c:pt idx="78">
                  <c:v>41453</c:v>
                </c:pt>
                <c:pt idx="79">
                  <c:v>41486</c:v>
                </c:pt>
                <c:pt idx="80">
                  <c:v>41516</c:v>
                </c:pt>
                <c:pt idx="81">
                  <c:v>41547</c:v>
                </c:pt>
                <c:pt idx="82">
                  <c:v>41578</c:v>
                </c:pt>
                <c:pt idx="83">
                  <c:v>41607</c:v>
                </c:pt>
                <c:pt idx="84">
                  <c:v>41639</c:v>
                </c:pt>
                <c:pt idx="85">
                  <c:v>41669</c:v>
                </c:pt>
                <c:pt idx="86">
                  <c:v>41698</c:v>
                </c:pt>
                <c:pt idx="87">
                  <c:v>41729</c:v>
                </c:pt>
                <c:pt idx="88">
                  <c:v>41759</c:v>
                </c:pt>
                <c:pt idx="89">
                  <c:v>41789</c:v>
                </c:pt>
                <c:pt idx="90">
                  <c:v>41820</c:v>
                </c:pt>
                <c:pt idx="91">
                  <c:v>41851</c:v>
                </c:pt>
                <c:pt idx="92">
                  <c:v>41880</c:v>
                </c:pt>
                <c:pt idx="93">
                  <c:v>41912</c:v>
                </c:pt>
                <c:pt idx="94">
                  <c:v>41943</c:v>
                </c:pt>
                <c:pt idx="95">
                  <c:v>41971</c:v>
                </c:pt>
                <c:pt idx="96">
                  <c:v>42004</c:v>
                </c:pt>
                <c:pt idx="97">
                  <c:v>42034</c:v>
                </c:pt>
                <c:pt idx="98">
                  <c:v>42062</c:v>
                </c:pt>
                <c:pt idx="99">
                  <c:v>42094</c:v>
                </c:pt>
                <c:pt idx="100">
                  <c:v>42124</c:v>
                </c:pt>
                <c:pt idx="101">
                  <c:v>42153</c:v>
                </c:pt>
                <c:pt idx="102">
                  <c:v>42185</c:v>
                </c:pt>
                <c:pt idx="103">
                  <c:v>42216</c:v>
                </c:pt>
                <c:pt idx="104">
                  <c:v>42247</c:v>
                </c:pt>
                <c:pt idx="105">
                  <c:v>42277</c:v>
                </c:pt>
                <c:pt idx="106">
                  <c:v>42307</c:v>
                </c:pt>
                <c:pt idx="107">
                  <c:v>42338</c:v>
                </c:pt>
                <c:pt idx="108">
                  <c:v>42369</c:v>
                </c:pt>
                <c:pt idx="109">
                  <c:v>42398</c:v>
                </c:pt>
                <c:pt idx="110">
                  <c:v>42429</c:v>
                </c:pt>
                <c:pt idx="111">
                  <c:v>42460</c:v>
                </c:pt>
                <c:pt idx="112">
                  <c:v>42489</c:v>
                </c:pt>
                <c:pt idx="113">
                  <c:v>42521</c:v>
                </c:pt>
                <c:pt idx="114">
                  <c:v>42551</c:v>
                </c:pt>
                <c:pt idx="115">
                  <c:v>42580</c:v>
                </c:pt>
                <c:pt idx="116">
                  <c:v>42613</c:v>
                </c:pt>
                <c:pt idx="117">
                  <c:v>42643</c:v>
                </c:pt>
                <c:pt idx="118">
                  <c:v>42674</c:v>
                </c:pt>
                <c:pt idx="119">
                  <c:v>42704</c:v>
                </c:pt>
                <c:pt idx="120">
                  <c:v>42734</c:v>
                </c:pt>
                <c:pt idx="121">
                  <c:v>42761</c:v>
                </c:pt>
                <c:pt idx="122">
                  <c:v>42794</c:v>
                </c:pt>
                <c:pt idx="123">
                  <c:v>42803</c:v>
                </c:pt>
              </c:numCache>
            </c:numRef>
          </c:cat>
          <c:val>
            <c:numRef>
              <c:f>Sheet3!$C$2:$C$125</c:f>
              <c:numCache>
                <c:formatCode>0.000_);[Red]\(0.000\)</c:formatCode>
                <c:ptCount val="124"/>
                <c:pt idx="0">
                  <c:v>1</c:v>
                </c:pt>
                <c:pt idx="1">
                  <c:v>1.1527804318746417</c:v>
                </c:pt>
                <c:pt idx="2">
                  <c:v>1.2861647238677625</c:v>
                </c:pt>
                <c:pt idx="3">
                  <c:v>1.3775081215364036</c:v>
                </c:pt>
                <c:pt idx="4">
                  <c:v>1.691572711637684</c:v>
                </c:pt>
                <c:pt idx="5">
                  <c:v>1.8720619147716415</c:v>
                </c:pt>
                <c:pt idx="6">
                  <c:v>2.0183451175234093</c:v>
                </c:pt>
                <c:pt idx="7">
                  <c:v>2.3375692719281482</c:v>
                </c:pt>
                <c:pt idx="8">
                  <c:v>2.6150391744697115</c:v>
                </c:pt>
                <c:pt idx="9">
                  <c:v>2.8071851710300022</c:v>
                </c:pt>
                <c:pt idx="10">
                  <c:v>2.9724823237148863</c:v>
                </c:pt>
                <c:pt idx="11">
                  <c:v>2.746034779285305</c:v>
                </c:pt>
                <c:pt idx="12">
                  <c:v>2.953372826294669</c:v>
                </c:pt>
                <c:pt idx="13">
                  <c:v>2.6303657629719668</c:v>
                </c:pt>
                <c:pt idx="14">
                  <c:v>2.6454162712988314</c:v>
                </c:pt>
                <c:pt idx="15">
                  <c:v>2.2853618028638483</c:v>
                </c:pt>
                <c:pt idx="16">
                  <c:v>2.3710339271859988</c:v>
                </c:pt>
                <c:pt idx="17">
                  <c:v>2.2425257407027734</c:v>
                </c:pt>
                <c:pt idx="18">
                  <c:v>1.9322537228874181</c:v>
                </c:pt>
                <c:pt idx="19">
                  <c:v>1.9785629792777697</c:v>
                </c:pt>
                <c:pt idx="20">
                  <c:v>1.845423867155509</c:v>
                </c:pt>
                <c:pt idx="21">
                  <c:v>1.757436280013841</c:v>
                </c:pt>
                <c:pt idx="22">
                  <c:v>1.3985395429886165</c:v>
                </c:pt>
                <c:pt idx="23">
                  <c:v>1.4957889814083549</c:v>
                </c:pt>
                <c:pt idx="24">
                  <c:v>1.5316786551108772</c:v>
                </c:pt>
                <c:pt idx="25">
                  <c:v>1.6462940646769975</c:v>
                </c:pt>
                <c:pt idx="26">
                  <c:v>1.7308084575893892</c:v>
                </c:pt>
                <c:pt idx="27">
                  <c:v>1.8975217805946547</c:v>
                </c:pt>
                <c:pt idx="28">
                  <c:v>1.966985665180182</c:v>
                </c:pt>
                <c:pt idx="29">
                  <c:v>2.0492029254093729</c:v>
                </c:pt>
                <c:pt idx="30">
                  <c:v>2.2460260635337987</c:v>
                </c:pt>
                <c:pt idx="31">
                  <c:v>2.4702549550679551</c:v>
                </c:pt>
                <c:pt idx="32">
                  <c:v>2.122700173190013</c:v>
                </c:pt>
                <c:pt idx="33">
                  <c:v>2.2373060510852487</c:v>
                </c:pt>
                <c:pt idx="34">
                  <c:v>2.3942662751591581</c:v>
                </c:pt>
                <c:pt idx="35">
                  <c:v>2.5337864743359662</c:v>
                </c:pt>
                <c:pt idx="36">
                  <c:v>2.6197408827573931</c:v>
                </c:pt>
                <c:pt idx="37">
                  <c:v>2.3544033611086412</c:v>
                </c:pt>
                <c:pt idx="38">
                  <c:v>2.4162934823206976</c:v>
                </c:pt>
                <c:pt idx="39">
                  <c:v>2.404689084593437</c:v>
                </c:pt>
                <c:pt idx="40">
                  <c:v>2.2074143232300076</c:v>
                </c:pt>
                <c:pt idx="41">
                  <c:v>2.0269014696948435</c:v>
                </c:pt>
                <c:pt idx="42">
                  <c:v>1.9637219709575358</c:v>
                </c:pt>
                <c:pt idx="43">
                  <c:v>2.2203080984825192</c:v>
                </c:pt>
                <c:pt idx="44">
                  <c:v>2.2938026174218358</c:v>
                </c:pt>
                <c:pt idx="45">
                  <c:v>2.3505352285328875</c:v>
                </c:pt>
                <c:pt idx="46">
                  <c:v>2.5748869179265919</c:v>
                </c:pt>
                <c:pt idx="47">
                  <c:v>2.3698758914116556</c:v>
                </c:pt>
                <c:pt idx="48">
                  <c:v>2.3479564734823852</c:v>
                </c:pt>
                <c:pt idx="49">
                  <c:v>2.4137147272701949</c:v>
                </c:pt>
                <c:pt idx="50">
                  <c:v>2.4987141838481839</c:v>
                </c:pt>
                <c:pt idx="51">
                  <c:v>2.5108569633593252</c:v>
                </c:pt>
                <c:pt idx="52">
                  <c:v>2.4906189975074233</c:v>
                </c:pt>
                <c:pt idx="53">
                  <c:v>2.3637944115021701</c:v>
                </c:pt>
                <c:pt idx="54">
                  <c:v>2.4393494840159384</c:v>
                </c:pt>
                <c:pt idx="55">
                  <c:v>2.3449056433737283</c:v>
                </c:pt>
                <c:pt idx="56">
                  <c:v>2.2814933503711017</c:v>
                </c:pt>
                <c:pt idx="57">
                  <c:v>2.1465735780250874</c:v>
                </c:pt>
                <c:pt idx="58">
                  <c:v>2.2666521754130402</c:v>
                </c:pt>
                <c:pt idx="59">
                  <c:v>2.1060976463212833</c:v>
                </c:pt>
                <c:pt idx="60">
                  <c:v>2.1195896235558846</c:v>
                </c:pt>
                <c:pt idx="61">
                  <c:v>2.1991922892400333</c:v>
                </c:pt>
                <c:pt idx="62">
                  <c:v>2.2833377789061564</c:v>
                </c:pt>
                <c:pt idx="63">
                  <c:v>2.166389810217646</c:v>
                </c:pt>
                <c:pt idx="64">
                  <c:v>2.2804853894259485</c:v>
                </c:pt>
                <c:pt idx="65">
                  <c:v>2.2719282209853255</c:v>
                </c:pt>
                <c:pt idx="66">
                  <c:v>2.269075831505118</c:v>
                </c:pt>
                <c:pt idx="67">
                  <c:v>2.177799368138476</c:v>
                </c:pt>
                <c:pt idx="68">
                  <c:v>2.0637037889301735</c:v>
                </c:pt>
                <c:pt idx="69">
                  <c:v>2.1321611364551551</c:v>
                </c:pt>
                <c:pt idx="70">
                  <c:v>2.0879490995119379</c:v>
                </c:pt>
                <c:pt idx="71">
                  <c:v>2.0779657363312118</c:v>
                </c:pt>
                <c:pt idx="72">
                  <c:v>2.3903023844139399</c:v>
                </c:pt>
                <c:pt idx="73">
                  <c:v>2.5714291164071201</c:v>
                </c:pt>
                <c:pt idx="74">
                  <c:v>2.5598786206568356</c:v>
                </c:pt>
                <c:pt idx="75">
                  <c:v>2.415497423778278</c:v>
                </c:pt>
                <c:pt idx="76">
                  <c:v>2.4010593040904222</c:v>
                </c:pt>
                <c:pt idx="77">
                  <c:v>2.5353338171874813</c:v>
                </c:pt>
                <c:pt idx="78">
                  <c:v>2.2350209276800803</c:v>
                </c:pt>
                <c:pt idx="79">
                  <c:v>2.2350209276800803</c:v>
                </c:pt>
                <c:pt idx="80">
                  <c:v>2.3736268766834958</c:v>
                </c:pt>
                <c:pt idx="81">
                  <c:v>2.4198288596846345</c:v>
                </c:pt>
                <c:pt idx="82">
                  <c:v>2.515120449624483</c:v>
                </c:pt>
                <c:pt idx="83">
                  <c:v>2.6031929797204034</c:v>
                </c:pt>
                <c:pt idx="84">
                  <c:v>2.5411090650626234</c:v>
                </c:pt>
                <c:pt idx="85">
                  <c:v>2.4097221759031355</c:v>
                </c:pt>
                <c:pt idx="86">
                  <c:v>2.3426197638266251</c:v>
                </c:pt>
                <c:pt idx="87">
                  <c:v>2.4082310111903245</c:v>
                </c:pt>
                <c:pt idx="88">
                  <c:v>2.5006832233846281</c:v>
                </c:pt>
                <c:pt idx="89">
                  <c:v>2.5305065176408554</c:v>
                </c:pt>
                <c:pt idx="90">
                  <c:v>2.5871707767276866</c:v>
                </c:pt>
                <c:pt idx="91">
                  <c:v>2.8675097427362197</c:v>
                </c:pt>
                <c:pt idx="92">
                  <c:v>2.8704920721618423</c:v>
                </c:pt>
                <c:pt idx="93">
                  <c:v>2.9480326372280325</c:v>
                </c:pt>
                <c:pt idx="94">
                  <c:v>3.015135049304543</c:v>
                </c:pt>
                <c:pt idx="95">
                  <c:v>3.2358274268006224</c:v>
                </c:pt>
                <c:pt idx="96">
                  <c:v>4.1007029602312031</c:v>
                </c:pt>
                <c:pt idx="97">
                  <c:v>4.1066676190824483</c:v>
                </c:pt>
                <c:pt idx="98">
                  <c:v>4.2733472093428491</c:v>
                </c:pt>
                <c:pt idx="99">
                  <c:v>4.6479794312614642</c:v>
                </c:pt>
                <c:pt idx="100">
                  <c:v>5.2813618742509876</c:v>
                </c:pt>
                <c:pt idx="101">
                  <c:v>5.6210707534483753</c:v>
                </c:pt>
                <c:pt idx="102">
                  <c:v>5.3607331077083202</c:v>
                </c:pt>
                <c:pt idx="103">
                  <c:v>4.9051422276632248</c:v>
                </c:pt>
                <c:pt idx="104">
                  <c:v>4.3114454014023691</c:v>
                </c:pt>
                <c:pt idx="105">
                  <c:v>4.1542903591568479</c:v>
                </c:pt>
                <c:pt idx="106">
                  <c:v>4.763861432109171</c:v>
                </c:pt>
                <c:pt idx="107">
                  <c:v>4.8003721994995443</c:v>
                </c:pt>
                <c:pt idx="108">
                  <c:v>4.9607020910833581</c:v>
                </c:pt>
                <c:pt idx="109">
                  <c:v>4.2812843326885819</c:v>
                </c:pt>
                <c:pt idx="110">
                  <c:v>4.3201815252932629</c:v>
                </c:pt>
                <c:pt idx="111">
                  <c:v>4.8336244676750555</c:v>
                </c:pt>
                <c:pt idx="112">
                  <c:v>4.7532369362920477</c:v>
                </c:pt>
                <c:pt idx="113">
                  <c:v>4.7350849130765296</c:v>
                </c:pt>
                <c:pt idx="114">
                  <c:v>4.7817615442021468</c:v>
                </c:pt>
                <c:pt idx="115">
                  <c:v>4.9943995304410711</c:v>
                </c:pt>
                <c:pt idx="116">
                  <c:v>5.2381552707637411</c:v>
                </c:pt>
                <c:pt idx="117">
                  <c:v>5.1707334702489609</c:v>
                </c:pt>
                <c:pt idx="118">
                  <c:v>5.1759197625962514</c:v>
                </c:pt>
                <c:pt idx="119">
                  <c:v>5.3548468485777851</c:v>
                </c:pt>
                <c:pt idx="120">
                  <c:v>5.1836992011171876</c:v>
                </c:pt>
                <c:pt idx="121">
                  <c:v>5.2485278554583221</c:v>
                </c:pt>
                <c:pt idx="122">
                  <c:v>5.3538274738750404</c:v>
                </c:pt>
                <c:pt idx="123">
                  <c:v>5.3439556346484736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Sheet3!$D$1</c:f>
              <c:strCache>
                <c:ptCount val="1"/>
                <c:pt idx="0">
                  <c:v>华夏收入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Sheet3!$A$2:$A$125</c:f>
              <c:numCache>
                <c:formatCode>m/d/yyyy</c:formatCode>
                <c:ptCount val="124"/>
                <c:pt idx="0">
                  <c:v>39080</c:v>
                </c:pt>
                <c:pt idx="1">
                  <c:v>39113</c:v>
                </c:pt>
                <c:pt idx="2">
                  <c:v>39141</c:v>
                </c:pt>
                <c:pt idx="3">
                  <c:v>39171</c:v>
                </c:pt>
                <c:pt idx="4">
                  <c:v>39202</c:v>
                </c:pt>
                <c:pt idx="5">
                  <c:v>39233</c:v>
                </c:pt>
                <c:pt idx="6">
                  <c:v>39262</c:v>
                </c:pt>
                <c:pt idx="7">
                  <c:v>39294</c:v>
                </c:pt>
                <c:pt idx="8">
                  <c:v>39325</c:v>
                </c:pt>
                <c:pt idx="9">
                  <c:v>39353</c:v>
                </c:pt>
                <c:pt idx="10">
                  <c:v>39386</c:v>
                </c:pt>
                <c:pt idx="11">
                  <c:v>39416</c:v>
                </c:pt>
                <c:pt idx="12">
                  <c:v>39444</c:v>
                </c:pt>
                <c:pt idx="13">
                  <c:v>39478</c:v>
                </c:pt>
                <c:pt idx="14">
                  <c:v>39507</c:v>
                </c:pt>
                <c:pt idx="15">
                  <c:v>39538</c:v>
                </c:pt>
                <c:pt idx="16">
                  <c:v>39568</c:v>
                </c:pt>
                <c:pt idx="17">
                  <c:v>39598</c:v>
                </c:pt>
                <c:pt idx="18">
                  <c:v>39629</c:v>
                </c:pt>
                <c:pt idx="19">
                  <c:v>39660</c:v>
                </c:pt>
                <c:pt idx="20">
                  <c:v>39689</c:v>
                </c:pt>
                <c:pt idx="21">
                  <c:v>39717</c:v>
                </c:pt>
                <c:pt idx="22">
                  <c:v>39752</c:v>
                </c:pt>
                <c:pt idx="23">
                  <c:v>39780</c:v>
                </c:pt>
                <c:pt idx="24">
                  <c:v>39813</c:v>
                </c:pt>
                <c:pt idx="25">
                  <c:v>39836</c:v>
                </c:pt>
                <c:pt idx="26">
                  <c:v>39871</c:v>
                </c:pt>
                <c:pt idx="27">
                  <c:v>39903</c:v>
                </c:pt>
                <c:pt idx="28">
                  <c:v>39933</c:v>
                </c:pt>
                <c:pt idx="29">
                  <c:v>39960</c:v>
                </c:pt>
                <c:pt idx="30">
                  <c:v>39994</c:v>
                </c:pt>
                <c:pt idx="31">
                  <c:v>40025</c:v>
                </c:pt>
                <c:pt idx="32">
                  <c:v>40056</c:v>
                </c:pt>
                <c:pt idx="33">
                  <c:v>40086</c:v>
                </c:pt>
                <c:pt idx="34">
                  <c:v>40116</c:v>
                </c:pt>
                <c:pt idx="35">
                  <c:v>40147</c:v>
                </c:pt>
                <c:pt idx="36">
                  <c:v>40178</c:v>
                </c:pt>
                <c:pt idx="37">
                  <c:v>40207</c:v>
                </c:pt>
                <c:pt idx="38">
                  <c:v>40235</c:v>
                </c:pt>
                <c:pt idx="39">
                  <c:v>40268</c:v>
                </c:pt>
                <c:pt idx="40">
                  <c:v>40298</c:v>
                </c:pt>
                <c:pt idx="41">
                  <c:v>40329</c:v>
                </c:pt>
                <c:pt idx="42">
                  <c:v>40359</c:v>
                </c:pt>
                <c:pt idx="43">
                  <c:v>40389</c:v>
                </c:pt>
                <c:pt idx="44">
                  <c:v>40421</c:v>
                </c:pt>
                <c:pt idx="45">
                  <c:v>40451</c:v>
                </c:pt>
                <c:pt idx="46">
                  <c:v>40480</c:v>
                </c:pt>
                <c:pt idx="47">
                  <c:v>40512</c:v>
                </c:pt>
                <c:pt idx="48">
                  <c:v>40543</c:v>
                </c:pt>
                <c:pt idx="49">
                  <c:v>40574</c:v>
                </c:pt>
                <c:pt idx="50">
                  <c:v>40602</c:v>
                </c:pt>
                <c:pt idx="51">
                  <c:v>40633</c:v>
                </c:pt>
                <c:pt idx="52">
                  <c:v>40662</c:v>
                </c:pt>
                <c:pt idx="53">
                  <c:v>40694</c:v>
                </c:pt>
                <c:pt idx="54">
                  <c:v>40724</c:v>
                </c:pt>
                <c:pt idx="55">
                  <c:v>40753</c:v>
                </c:pt>
                <c:pt idx="56">
                  <c:v>40786</c:v>
                </c:pt>
                <c:pt idx="57">
                  <c:v>40816</c:v>
                </c:pt>
                <c:pt idx="58">
                  <c:v>40847</c:v>
                </c:pt>
                <c:pt idx="59">
                  <c:v>40877</c:v>
                </c:pt>
                <c:pt idx="60">
                  <c:v>40907</c:v>
                </c:pt>
                <c:pt idx="61">
                  <c:v>40939</c:v>
                </c:pt>
                <c:pt idx="62">
                  <c:v>40968</c:v>
                </c:pt>
                <c:pt idx="63">
                  <c:v>40998</c:v>
                </c:pt>
                <c:pt idx="64">
                  <c:v>41026</c:v>
                </c:pt>
                <c:pt idx="65">
                  <c:v>41060</c:v>
                </c:pt>
                <c:pt idx="66">
                  <c:v>41089</c:v>
                </c:pt>
                <c:pt idx="67">
                  <c:v>41121</c:v>
                </c:pt>
                <c:pt idx="68">
                  <c:v>41152</c:v>
                </c:pt>
                <c:pt idx="69">
                  <c:v>41180</c:v>
                </c:pt>
                <c:pt idx="70">
                  <c:v>41213</c:v>
                </c:pt>
                <c:pt idx="71">
                  <c:v>41243</c:v>
                </c:pt>
                <c:pt idx="72">
                  <c:v>41274</c:v>
                </c:pt>
                <c:pt idx="73">
                  <c:v>41305</c:v>
                </c:pt>
                <c:pt idx="74">
                  <c:v>41333</c:v>
                </c:pt>
                <c:pt idx="75">
                  <c:v>41362</c:v>
                </c:pt>
                <c:pt idx="76">
                  <c:v>41390</c:v>
                </c:pt>
                <c:pt idx="77">
                  <c:v>41425</c:v>
                </c:pt>
                <c:pt idx="78">
                  <c:v>41453</c:v>
                </c:pt>
                <c:pt idx="79">
                  <c:v>41486</c:v>
                </c:pt>
                <c:pt idx="80">
                  <c:v>41516</c:v>
                </c:pt>
                <c:pt idx="81">
                  <c:v>41547</c:v>
                </c:pt>
                <c:pt idx="82">
                  <c:v>41578</c:v>
                </c:pt>
                <c:pt idx="83">
                  <c:v>41607</c:v>
                </c:pt>
                <c:pt idx="84">
                  <c:v>41639</c:v>
                </c:pt>
                <c:pt idx="85">
                  <c:v>41669</c:v>
                </c:pt>
                <c:pt idx="86">
                  <c:v>41698</c:v>
                </c:pt>
                <c:pt idx="87">
                  <c:v>41729</c:v>
                </c:pt>
                <c:pt idx="88">
                  <c:v>41759</c:v>
                </c:pt>
                <c:pt idx="89">
                  <c:v>41789</c:v>
                </c:pt>
                <c:pt idx="90">
                  <c:v>41820</c:v>
                </c:pt>
                <c:pt idx="91">
                  <c:v>41851</c:v>
                </c:pt>
                <c:pt idx="92">
                  <c:v>41880</c:v>
                </c:pt>
                <c:pt idx="93">
                  <c:v>41912</c:v>
                </c:pt>
                <c:pt idx="94">
                  <c:v>41943</c:v>
                </c:pt>
                <c:pt idx="95">
                  <c:v>41971</c:v>
                </c:pt>
                <c:pt idx="96">
                  <c:v>42004</c:v>
                </c:pt>
                <c:pt idx="97">
                  <c:v>42034</c:v>
                </c:pt>
                <c:pt idx="98">
                  <c:v>42062</c:v>
                </c:pt>
                <c:pt idx="99">
                  <c:v>42094</c:v>
                </c:pt>
                <c:pt idx="100">
                  <c:v>42124</c:v>
                </c:pt>
                <c:pt idx="101">
                  <c:v>42153</c:v>
                </c:pt>
                <c:pt idx="102">
                  <c:v>42185</c:v>
                </c:pt>
                <c:pt idx="103">
                  <c:v>42216</c:v>
                </c:pt>
                <c:pt idx="104">
                  <c:v>42247</c:v>
                </c:pt>
                <c:pt idx="105">
                  <c:v>42277</c:v>
                </c:pt>
                <c:pt idx="106">
                  <c:v>42307</c:v>
                </c:pt>
                <c:pt idx="107">
                  <c:v>42338</c:v>
                </c:pt>
                <c:pt idx="108">
                  <c:v>42369</c:v>
                </c:pt>
                <c:pt idx="109">
                  <c:v>42398</c:v>
                </c:pt>
                <c:pt idx="110">
                  <c:v>42429</c:v>
                </c:pt>
                <c:pt idx="111">
                  <c:v>42460</c:v>
                </c:pt>
                <c:pt idx="112">
                  <c:v>42489</c:v>
                </c:pt>
                <c:pt idx="113">
                  <c:v>42521</c:v>
                </c:pt>
                <c:pt idx="114">
                  <c:v>42551</c:v>
                </c:pt>
                <c:pt idx="115">
                  <c:v>42580</c:v>
                </c:pt>
                <c:pt idx="116">
                  <c:v>42613</c:v>
                </c:pt>
                <c:pt idx="117">
                  <c:v>42643</c:v>
                </c:pt>
                <c:pt idx="118">
                  <c:v>42674</c:v>
                </c:pt>
                <c:pt idx="119">
                  <c:v>42704</c:v>
                </c:pt>
                <c:pt idx="120">
                  <c:v>42734</c:v>
                </c:pt>
                <c:pt idx="121">
                  <c:v>42761</c:v>
                </c:pt>
                <c:pt idx="122">
                  <c:v>42794</c:v>
                </c:pt>
                <c:pt idx="123">
                  <c:v>42803</c:v>
                </c:pt>
              </c:numCache>
            </c:numRef>
          </c:cat>
          <c:val>
            <c:numRef>
              <c:f>Sheet3!$D$2:$D$125</c:f>
              <c:numCache>
                <c:formatCode>0.000_);[Red]\(0.000\)</c:formatCode>
                <c:ptCount val="124"/>
                <c:pt idx="0">
                  <c:v>1</c:v>
                </c:pt>
                <c:pt idx="1">
                  <c:v>1.1728104082209863</c:v>
                </c:pt>
                <c:pt idx="2">
                  <c:v>1.1974639389082682</c:v>
                </c:pt>
                <c:pt idx="3">
                  <c:v>1.2823198174872275</c:v>
                </c:pt>
                <c:pt idx="4">
                  <c:v>1.6143687238452988</c:v>
                </c:pt>
                <c:pt idx="5">
                  <c:v>1.8328295128279237</c:v>
                </c:pt>
                <c:pt idx="6">
                  <c:v>1.7891565098572633</c:v>
                </c:pt>
                <c:pt idx="7">
                  <c:v>2.102625235126939</c:v>
                </c:pt>
                <c:pt idx="8">
                  <c:v>2.4319924658640049</c:v>
                </c:pt>
                <c:pt idx="9">
                  <c:v>2.6131013444111963</c:v>
                </c:pt>
                <c:pt idx="10">
                  <c:v>2.5678001812420677</c:v>
                </c:pt>
                <c:pt idx="11">
                  <c:v>2.2680271564653842</c:v>
                </c:pt>
                <c:pt idx="12">
                  <c:v>2.5189553752880398</c:v>
                </c:pt>
                <c:pt idx="13">
                  <c:v>2.2368047903065347</c:v>
                </c:pt>
                <c:pt idx="14">
                  <c:v>2.3092100320736826</c:v>
                </c:pt>
                <c:pt idx="15">
                  <c:v>1.9892286660101359</c:v>
                </c:pt>
                <c:pt idx="16">
                  <c:v>2.0898872759271634</c:v>
                </c:pt>
                <c:pt idx="17">
                  <c:v>2.0140341655044369</c:v>
                </c:pt>
                <c:pt idx="18">
                  <c:v>1.7183794282885827</c:v>
                </c:pt>
                <c:pt idx="19">
                  <c:v>1.7099513049082797</c:v>
                </c:pt>
                <c:pt idx="20">
                  <c:v>1.4945552880639468</c:v>
                </c:pt>
                <c:pt idx="21">
                  <c:v>1.4481048353429591</c:v>
                </c:pt>
                <c:pt idx="22">
                  <c:v>1.2538749010787049</c:v>
                </c:pt>
                <c:pt idx="23">
                  <c:v>1.3480208702018617</c:v>
                </c:pt>
                <c:pt idx="24">
                  <c:v>1.4290457836079558</c:v>
                </c:pt>
                <c:pt idx="25">
                  <c:v>1.4795187497604516</c:v>
                </c:pt>
                <c:pt idx="26">
                  <c:v>1.5906167397735358</c:v>
                </c:pt>
                <c:pt idx="27">
                  <c:v>1.7756523576229137</c:v>
                </c:pt>
                <c:pt idx="28">
                  <c:v>1.8645307496333812</c:v>
                </c:pt>
                <c:pt idx="29">
                  <c:v>1.9551330759716377</c:v>
                </c:pt>
                <c:pt idx="30">
                  <c:v>2.1832670520157467</c:v>
                </c:pt>
                <c:pt idx="31">
                  <c:v>2.5435693265236972</c:v>
                </c:pt>
                <c:pt idx="32">
                  <c:v>2.0461184988271803</c:v>
                </c:pt>
                <c:pt idx="33">
                  <c:v>2.1671769982897136</c:v>
                </c:pt>
                <c:pt idx="34">
                  <c:v>2.326545149480896</c:v>
                </c:pt>
                <c:pt idx="35">
                  <c:v>2.4988428081304983</c:v>
                </c:pt>
                <c:pt idx="36">
                  <c:v>2.5545833513956837</c:v>
                </c:pt>
                <c:pt idx="37">
                  <c:v>2.3771138897627142</c:v>
                </c:pt>
                <c:pt idx="38">
                  <c:v>2.4410910081495589</c:v>
                </c:pt>
                <c:pt idx="39">
                  <c:v>2.4508599693403648</c:v>
                </c:pt>
                <c:pt idx="40">
                  <c:v>2.2688891236292785</c:v>
                </c:pt>
                <c:pt idx="41">
                  <c:v>2.1807769246533839</c:v>
                </c:pt>
                <c:pt idx="42">
                  <c:v>2.0380734719641636</c:v>
                </c:pt>
                <c:pt idx="43">
                  <c:v>2.2229175415548981</c:v>
                </c:pt>
                <c:pt idx="44">
                  <c:v>2.2727200888021426</c:v>
                </c:pt>
                <c:pt idx="45">
                  <c:v>2.2650581584564127</c:v>
                </c:pt>
                <c:pt idx="46">
                  <c:v>2.5064089643469054</c:v>
                </c:pt>
                <c:pt idx="47">
                  <c:v>2.4182967653710108</c:v>
                </c:pt>
                <c:pt idx="48">
                  <c:v>2.3799871136423612</c:v>
                </c:pt>
                <c:pt idx="49">
                  <c:v>2.3704097007101992</c:v>
                </c:pt>
                <c:pt idx="50">
                  <c:v>2.524606048918014</c:v>
                </c:pt>
                <c:pt idx="51">
                  <c:v>2.4594796409793096</c:v>
                </c:pt>
                <c:pt idx="52">
                  <c:v>2.4364938499421198</c:v>
                </c:pt>
                <c:pt idx="53">
                  <c:v>2.3263536012222517</c:v>
                </c:pt>
                <c:pt idx="54">
                  <c:v>2.385733561401659</c:v>
                </c:pt>
                <c:pt idx="55">
                  <c:v>2.389564526574524</c:v>
                </c:pt>
                <c:pt idx="56">
                  <c:v>2.3704097007101992</c:v>
                </c:pt>
                <c:pt idx="57">
                  <c:v>2.1922698201719784</c:v>
                </c:pt>
                <c:pt idx="58">
                  <c:v>2.2631426758699802</c:v>
                </c:pt>
                <c:pt idx="59">
                  <c:v>2.2018472331041408</c:v>
                </c:pt>
                <c:pt idx="60">
                  <c:v>2.0907492430910564</c:v>
                </c:pt>
                <c:pt idx="61">
                  <c:v>2.0802140888656782</c:v>
                </c:pt>
                <c:pt idx="62">
                  <c:v>2.2449455912988716</c:v>
                </c:pt>
                <c:pt idx="63">
                  <c:v>2.1405517903383013</c:v>
                </c:pt>
                <c:pt idx="64">
                  <c:v>2.2430301087124391</c:v>
                </c:pt>
                <c:pt idx="65">
                  <c:v>2.2478188151785203</c:v>
                </c:pt>
                <c:pt idx="66">
                  <c:v>2.1348053425790039</c:v>
                </c:pt>
                <c:pt idx="67">
                  <c:v>2.0562705565352717</c:v>
                </c:pt>
                <c:pt idx="68">
                  <c:v>1.9796512530779726</c:v>
                </c:pt>
                <c:pt idx="69">
                  <c:v>2.0562705565352717</c:v>
                </c:pt>
                <c:pt idx="70">
                  <c:v>2.0313692829116494</c:v>
                </c:pt>
                <c:pt idx="71">
                  <c:v>1.8723842282377534</c:v>
                </c:pt>
                <c:pt idx="72">
                  <c:v>2.1338476012857877</c:v>
                </c:pt>
                <c:pt idx="73">
                  <c:v>2.24015688483279</c:v>
                </c:pt>
                <c:pt idx="74">
                  <c:v>2.3301845663951166</c:v>
                </c:pt>
                <c:pt idx="75">
                  <c:v>2.288043949493602</c:v>
                </c:pt>
                <c:pt idx="76">
                  <c:v>2.2353681783667092</c:v>
                </c:pt>
                <c:pt idx="77">
                  <c:v>2.3972264569202539</c:v>
                </c:pt>
                <c:pt idx="78">
                  <c:v>2.1309743774061385</c:v>
                </c:pt>
                <c:pt idx="79">
                  <c:v>2.2353681783667088</c:v>
                </c:pt>
                <c:pt idx="80">
                  <c:v>2.3445506857933602</c:v>
                </c:pt>
                <c:pt idx="81">
                  <c:v>2.423085471837092</c:v>
                </c:pt>
                <c:pt idx="82">
                  <c:v>2.4499022280471467</c:v>
                </c:pt>
                <c:pt idx="83">
                  <c:v>2.50257799917404</c:v>
                </c:pt>
                <c:pt idx="84">
                  <c:v>2.480549949430066</c:v>
                </c:pt>
                <c:pt idx="85">
                  <c:v>2.4757612429639848</c:v>
                </c:pt>
                <c:pt idx="86">
                  <c:v>2.5313102379705263</c:v>
                </c:pt>
                <c:pt idx="87">
                  <c:v>2.4470290041674971</c:v>
                </c:pt>
                <c:pt idx="88">
                  <c:v>2.4556486758064433</c:v>
                </c:pt>
                <c:pt idx="89">
                  <c:v>2.4403248151149834</c:v>
                </c:pt>
                <c:pt idx="90">
                  <c:v>2.4671415713250382</c:v>
                </c:pt>
                <c:pt idx="91">
                  <c:v>2.6002676110820957</c:v>
                </c:pt>
                <c:pt idx="92">
                  <c:v>2.6155914717735556</c:v>
                </c:pt>
                <c:pt idx="93">
                  <c:v>2.7276472030798558</c:v>
                </c:pt>
                <c:pt idx="94">
                  <c:v>2.7266894617866395</c:v>
                </c:pt>
                <c:pt idx="95">
                  <c:v>2.905787083618077</c:v>
                </c:pt>
                <c:pt idx="96">
                  <c:v>3.2678132924538166</c:v>
                </c:pt>
                <c:pt idx="97">
                  <c:v>3.406685779970172</c:v>
                </c:pt>
                <c:pt idx="98">
                  <c:v>3.6183466057709617</c:v>
                </c:pt>
                <c:pt idx="99">
                  <c:v>4.188202675234626</c:v>
                </c:pt>
                <c:pt idx="100">
                  <c:v>4.6565381676173683</c:v>
                </c:pt>
                <c:pt idx="101">
                  <c:v>5.2292674609606804</c:v>
                </c:pt>
                <c:pt idx="102">
                  <c:v>4.7446503665932616</c:v>
                </c:pt>
                <c:pt idx="103">
                  <c:v>4.3270751627509796</c:v>
                </c:pt>
                <c:pt idx="104">
                  <c:v>3.7974442276023979</c:v>
                </c:pt>
                <c:pt idx="105">
                  <c:v>3.7093320286265041</c:v>
                </c:pt>
                <c:pt idx="106">
                  <c:v>4.1786252623024627</c:v>
                </c:pt>
                <c:pt idx="107">
                  <c:v>4.3242019388713304</c:v>
                </c:pt>
                <c:pt idx="108">
                  <c:v>4.6249327049412301</c:v>
                </c:pt>
                <c:pt idx="109">
                  <c:v>3.6058959689591492</c:v>
                </c:pt>
                <c:pt idx="110">
                  <c:v>3.5082063570510926</c:v>
                </c:pt>
                <c:pt idx="111">
                  <c:v>3.9755841081406182</c:v>
                </c:pt>
                <c:pt idx="112">
                  <c:v>3.9612179887423751</c:v>
                </c:pt>
                <c:pt idx="113">
                  <c:v>3.9458941280509157</c:v>
                </c:pt>
                <c:pt idx="114">
                  <c:v>4.0378372921996748</c:v>
                </c:pt>
                <c:pt idx="115">
                  <c:v>4.1422310931602455</c:v>
                </c:pt>
                <c:pt idx="116">
                  <c:v>4.3079203368866557</c:v>
                </c:pt>
                <c:pt idx="117">
                  <c:v>4.2782303567969517</c:v>
                </c:pt>
                <c:pt idx="118">
                  <c:v>4.3309061279238454</c:v>
                </c:pt>
                <c:pt idx="119">
                  <c:v>4.4132718791404422</c:v>
                </c:pt>
                <c:pt idx="120">
                  <c:v>4.2791880980901684</c:v>
                </c:pt>
                <c:pt idx="121">
                  <c:v>4.2638642373987086</c:v>
                </c:pt>
                <c:pt idx="122">
                  <c:v>4.3692157796524951</c:v>
                </c:pt>
                <c:pt idx="123">
                  <c:v>4.3941170532761173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Sheet3!$E$1</c:f>
              <c:strCache>
                <c:ptCount val="1"/>
                <c:pt idx="0">
                  <c:v>富国天惠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Sheet3!$A$2:$A$125</c:f>
              <c:numCache>
                <c:formatCode>m/d/yyyy</c:formatCode>
                <c:ptCount val="124"/>
                <c:pt idx="0">
                  <c:v>39080</c:v>
                </c:pt>
                <c:pt idx="1">
                  <c:v>39113</c:v>
                </c:pt>
                <c:pt idx="2">
                  <c:v>39141</c:v>
                </c:pt>
                <c:pt idx="3">
                  <c:v>39171</c:v>
                </c:pt>
                <c:pt idx="4">
                  <c:v>39202</c:v>
                </c:pt>
                <c:pt idx="5">
                  <c:v>39233</c:v>
                </c:pt>
                <c:pt idx="6">
                  <c:v>39262</c:v>
                </c:pt>
                <c:pt idx="7">
                  <c:v>39294</c:v>
                </c:pt>
                <c:pt idx="8">
                  <c:v>39325</c:v>
                </c:pt>
                <c:pt idx="9">
                  <c:v>39353</c:v>
                </c:pt>
                <c:pt idx="10">
                  <c:v>39386</c:v>
                </c:pt>
                <c:pt idx="11">
                  <c:v>39416</c:v>
                </c:pt>
                <c:pt idx="12">
                  <c:v>39444</c:v>
                </c:pt>
                <c:pt idx="13">
                  <c:v>39478</c:v>
                </c:pt>
                <c:pt idx="14">
                  <c:v>39507</c:v>
                </c:pt>
                <c:pt idx="15">
                  <c:v>39538</c:v>
                </c:pt>
                <c:pt idx="16">
                  <c:v>39568</c:v>
                </c:pt>
                <c:pt idx="17">
                  <c:v>39598</c:v>
                </c:pt>
                <c:pt idx="18">
                  <c:v>39629</c:v>
                </c:pt>
                <c:pt idx="19">
                  <c:v>39660</c:v>
                </c:pt>
                <c:pt idx="20">
                  <c:v>39689</c:v>
                </c:pt>
                <c:pt idx="21">
                  <c:v>39717</c:v>
                </c:pt>
                <c:pt idx="22">
                  <c:v>39752</c:v>
                </c:pt>
                <c:pt idx="23">
                  <c:v>39780</c:v>
                </c:pt>
                <c:pt idx="24">
                  <c:v>39813</c:v>
                </c:pt>
                <c:pt idx="25">
                  <c:v>39836</c:v>
                </c:pt>
                <c:pt idx="26">
                  <c:v>39871</c:v>
                </c:pt>
                <c:pt idx="27">
                  <c:v>39903</c:v>
                </c:pt>
                <c:pt idx="28">
                  <c:v>39933</c:v>
                </c:pt>
                <c:pt idx="29">
                  <c:v>39960</c:v>
                </c:pt>
                <c:pt idx="30">
                  <c:v>39994</c:v>
                </c:pt>
                <c:pt idx="31">
                  <c:v>40025</c:v>
                </c:pt>
                <c:pt idx="32">
                  <c:v>40056</c:v>
                </c:pt>
                <c:pt idx="33">
                  <c:v>40086</c:v>
                </c:pt>
                <c:pt idx="34">
                  <c:v>40116</c:v>
                </c:pt>
                <c:pt idx="35">
                  <c:v>40147</c:v>
                </c:pt>
                <c:pt idx="36">
                  <c:v>40178</c:v>
                </c:pt>
                <c:pt idx="37">
                  <c:v>40207</c:v>
                </c:pt>
                <c:pt idx="38">
                  <c:v>40235</c:v>
                </c:pt>
                <c:pt idx="39">
                  <c:v>40268</c:v>
                </c:pt>
                <c:pt idx="40">
                  <c:v>40298</c:v>
                </c:pt>
                <c:pt idx="41">
                  <c:v>40329</c:v>
                </c:pt>
                <c:pt idx="42">
                  <c:v>40359</c:v>
                </c:pt>
                <c:pt idx="43">
                  <c:v>40389</c:v>
                </c:pt>
                <c:pt idx="44">
                  <c:v>40421</c:v>
                </c:pt>
                <c:pt idx="45">
                  <c:v>40451</c:v>
                </c:pt>
                <c:pt idx="46">
                  <c:v>40480</c:v>
                </c:pt>
                <c:pt idx="47">
                  <c:v>40512</c:v>
                </c:pt>
                <c:pt idx="48">
                  <c:v>40543</c:v>
                </c:pt>
                <c:pt idx="49">
                  <c:v>40574</c:v>
                </c:pt>
                <c:pt idx="50">
                  <c:v>40602</c:v>
                </c:pt>
                <c:pt idx="51">
                  <c:v>40633</c:v>
                </c:pt>
                <c:pt idx="52">
                  <c:v>40662</c:v>
                </c:pt>
                <c:pt idx="53">
                  <c:v>40694</c:v>
                </c:pt>
                <c:pt idx="54">
                  <c:v>40724</c:v>
                </c:pt>
                <c:pt idx="55">
                  <c:v>40753</c:v>
                </c:pt>
                <c:pt idx="56">
                  <c:v>40786</c:v>
                </c:pt>
                <c:pt idx="57">
                  <c:v>40816</c:v>
                </c:pt>
                <c:pt idx="58">
                  <c:v>40847</c:v>
                </c:pt>
                <c:pt idx="59">
                  <c:v>40877</c:v>
                </c:pt>
                <c:pt idx="60">
                  <c:v>40907</c:v>
                </c:pt>
                <c:pt idx="61">
                  <c:v>40939</c:v>
                </c:pt>
                <c:pt idx="62">
                  <c:v>40968</c:v>
                </c:pt>
                <c:pt idx="63">
                  <c:v>40998</c:v>
                </c:pt>
                <c:pt idx="64">
                  <c:v>41026</c:v>
                </c:pt>
                <c:pt idx="65">
                  <c:v>41060</c:v>
                </c:pt>
                <c:pt idx="66">
                  <c:v>41089</c:v>
                </c:pt>
                <c:pt idx="67">
                  <c:v>41121</c:v>
                </c:pt>
                <c:pt idx="68">
                  <c:v>41152</c:v>
                </c:pt>
                <c:pt idx="69">
                  <c:v>41180</c:v>
                </c:pt>
                <c:pt idx="70">
                  <c:v>41213</c:v>
                </c:pt>
                <c:pt idx="71">
                  <c:v>41243</c:v>
                </c:pt>
                <c:pt idx="72">
                  <c:v>41274</c:v>
                </c:pt>
                <c:pt idx="73">
                  <c:v>41305</c:v>
                </c:pt>
                <c:pt idx="74">
                  <c:v>41333</c:v>
                </c:pt>
                <c:pt idx="75">
                  <c:v>41362</c:v>
                </c:pt>
                <c:pt idx="76">
                  <c:v>41390</c:v>
                </c:pt>
                <c:pt idx="77">
                  <c:v>41425</c:v>
                </c:pt>
                <c:pt idx="78">
                  <c:v>41453</c:v>
                </c:pt>
                <c:pt idx="79">
                  <c:v>41486</c:v>
                </c:pt>
                <c:pt idx="80">
                  <c:v>41516</c:v>
                </c:pt>
                <c:pt idx="81">
                  <c:v>41547</c:v>
                </c:pt>
                <c:pt idx="82">
                  <c:v>41578</c:v>
                </c:pt>
                <c:pt idx="83">
                  <c:v>41607</c:v>
                </c:pt>
                <c:pt idx="84">
                  <c:v>41639</c:v>
                </c:pt>
                <c:pt idx="85">
                  <c:v>41669</c:v>
                </c:pt>
                <c:pt idx="86">
                  <c:v>41698</c:v>
                </c:pt>
                <c:pt idx="87">
                  <c:v>41729</c:v>
                </c:pt>
                <c:pt idx="88">
                  <c:v>41759</c:v>
                </c:pt>
                <c:pt idx="89">
                  <c:v>41789</c:v>
                </c:pt>
                <c:pt idx="90">
                  <c:v>41820</c:v>
                </c:pt>
                <c:pt idx="91">
                  <c:v>41851</c:v>
                </c:pt>
                <c:pt idx="92">
                  <c:v>41880</c:v>
                </c:pt>
                <c:pt idx="93">
                  <c:v>41912</c:v>
                </c:pt>
                <c:pt idx="94">
                  <c:v>41943</c:v>
                </c:pt>
                <c:pt idx="95">
                  <c:v>41971</c:v>
                </c:pt>
                <c:pt idx="96">
                  <c:v>42004</c:v>
                </c:pt>
                <c:pt idx="97">
                  <c:v>42034</c:v>
                </c:pt>
                <c:pt idx="98">
                  <c:v>42062</c:v>
                </c:pt>
                <c:pt idx="99">
                  <c:v>42094</c:v>
                </c:pt>
                <c:pt idx="100">
                  <c:v>42124</c:v>
                </c:pt>
                <c:pt idx="101">
                  <c:v>42153</c:v>
                </c:pt>
                <c:pt idx="102">
                  <c:v>42185</c:v>
                </c:pt>
                <c:pt idx="103">
                  <c:v>42216</c:v>
                </c:pt>
                <c:pt idx="104">
                  <c:v>42247</c:v>
                </c:pt>
                <c:pt idx="105">
                  <c:v>42277</c:v>
                </c:pt>
                <c:pt idx="106">
                  <c:v>42307</c:v>
                </c:pt>
                <c:pt idx="107">
                  <c:v>42338</c:v>
                </c:pt>
                <c:pt idx="108">
                  <c:v>42369</c:v>
                </c:pt>
                <c:pt idx="109">
                  <c:v>42398</c:v>
                </c:pt>
                <c:pt idx="110">
                  <c:v>42429</c:v>
                </c:pt>
                <c:pt idx="111">
                  <c:v>42460</c:v>
                </c:pt>
                <c:pt idx="112">
                  <c:v>42489</c:v>
                </c:pt>
                <c:pt idx="113">
                  <c:v>42521</c:v>
                </c:pt>
                <c:pt idx="114">
                  <c:v>42551</c:v>
                </c:pt>
                <c:pt idx="115">
                  <c:v>42580</c:v>
                </c:pt>
                <c:pt idx="116">
                  <c:v>42613</c:v>
                </c:pt>
                <c:pt idx="117">
                  <c:v>42643</c:v>
                </c:pt>
                <c:pt idx="118">
                  <c:v>42674</c:v>
                </c:pt>
                <c:pt idx="119">
                  <c:v>42704</c:v>
                </c:pt>
                <c:pt idx="120">
                  <c:v>42734</c:v>
                </c:pt>
                <c:pt idx="121">
                  <c:v>42761</c:v>
                </c:pt>
                <c:pt idx="122">
                  <c:v>42794</c:v>
                </c:pt>
                <c:pt idx="123">
                  <c:v>42803</c:v>
                </c:pt>
              </c:numCache>
            </c:numRef>
          </c:cat>
          <c:val>
            <c:numRef>
              <c:f>Sheet3!$E$2:$E$125</c:f>
              <c:numCache>
                <c:formatCode>0.000_);[Red]\(0.000\)</c:formatCode>
                <c:ptCount val="124"/>
                <c:pt idx="0">
                  <c:v>1</c:v>
                </c:pt>
                <c:pt idx="1">
                  <c:v>0.78223593964334714</c:v>
                </c:pt>
                <c:pt idx="2">
                  <c:v>0.74732975165513726</c:v>
                </c:pt>
                <c:pt idx="3">
                  <c:v>0.78846918749838457</c:v>
                </c:pt>
                <c:pt idx="4">
                  <c:v>0.92186069159618622</c:v>
                </c:pt>
                <c:pt idx="5">
                  <c:v>1.046965642663173</c:v>
                </c:pt>
                <c:pt idx="6">
                  <c:v>1.1010115681827333</c:v>
                </c:pt>
                <c:pt idx="7">
                  <c:v>1.2136500235396455</c:v>
                </c:pt>
                <c:pt idx="8">
                  <c:v>1.4148739307657958</c:v>
                </c:pt>
                <c:pt idx="9">
                  <c:v>1.4508801036696002</c:v>
                </c:pt>
                <c:pt idx="10">
                  <c:v>1.5051460261722795</c:v>
                </c:pt>
                <c:pt idx="11">
                  <c:v>1.3149219681020774</c:v>
                </c:pt>
                <c:pt idx="12">
                  <c:v>1.5335989693223324</c:v>
                </c:pt>
                <c:pt idx="13">
                  <c:v>1.4293203993239412</c:v>
                </c:pt>
                <c:pt idx="14">
                  <c:v>1.4357736441620974</c:v>
                </c:pt>
                <c:pt idx="15">
                  <c:v>1.2495095317880371</c:v>
                </c:pt>
                <c:pt idx="16">
                  <c:v>1.2856446461057196</c:v>
                </c:pt>
                <c:pt idx="17">
                  <c:v>1.2113273543439838</c:v>
                </c:pt>
                <c:pt idx="18">
                  <c:v>1.038573027027182</c:v>
                </c:pt>
                <c:pt idx="19">
                  <c:v>1.0648288366915077</c:v>
                </c:pt>
                <c:pt idx="20">
                  <c:v>0.93862294481349395</c:v>
                </c:pt>
                <c:pt idx="21">
                  <c:v>0.86421665030713313</c:v>
                </c:pt>
                <c:pt idx="22">
                  <c:v>0.69831553432644355</c:v>
                </c:pt>
                <c:pt idx="23">
                  <c:v>0.78669525973890331</c:v>
                </c:pt>
                <c:pt idx="24">
                  <c:v>0.83164164577444422</c:v>
                </c:pt>
                <c:pt idx="25">
                  <c:v>0.86386063932863388</c:v>
                </c:pt>
                <c:pt idx="26">
                  <c:v>0.90230982500656187</c:v>
                </c:pt>
                <c:pt idx="27">
                  <c:v>0.99576270686263713</c:v>
                </c:pt>
                <c:pt idx="28">
                  <c:v>1.0634937955221353</c:v>
                </c:pt>
                <c:pt idx="29">
                  <c:v>1.0746191386002395</c:v>
                </c:pt>
                <c:pt idx="30">
                  <c:v>1.2174685437230972</c:v>
                </c:pt>
                <c:pt idx="31">
                  <c:v>1.3291669882272634</c:v>
                </c:pt>
                <c:pt idx="32">
                  <c:v>1.1604177844185792</c:v>
                </c:pt>
                <c:pt idx="33">
                  <c:v>1.2592108309521444</c:v>
                </c:pt>
                <c:pt idx="34">
                  <c:v>1.3318370705660085</c:v>
                </c:pt>
                <c:pt idx="35">
                  <c:v>1.4377503366695605</c:v>
                </c:pt>
                <c:pt idx="36">
                  <c:v>1.4620480859521401</c:v>
                </c:pt>
                <c:pt idx="37">
                  <c:v>1.3757154236660514</c:v>
                </c:pt>
                <c:pt idx="38">
                  <c:v>1.4151021653116125</c:v>
                </c:pt>
                <c:pt idx="39">
                  <c:v>1.4299099684366698</c:v>
                </c:pt>
                <c:pt idx="40">
                  <c:v>1.3520430853368781</c:v>
                </c:pt>
                <c:pt idx="41">
                  <c:v>1.2945243398647159</c:v>
                </c:pt>
                <c:pt idx="42">
                  <c:v>1.2296520595073215</c:v>
                </c:pt>
                <c:pt idx="43">
                  <c:v>1.3590944201583339</c:v>
                </c:pt>
                <c:pt idx="44">
                  <c:v>1.480377379087376</c:v>
                </c:pt>
                <c:pt idx="45">
                  <c:v>1.5086834517277918</c:v>
                </c:pt>
                <c:pt idx="46">
                  <c:v>1.6238216760267081</c:v>
                </c:pt>
                <c:pt idx="47">
                  <c:v>1.6860748891647046</c:v>
                </c:pt>
                <c:pt idx="48">
                  <c:v>1.7549765037057883</c:v>
                </c:pt>
                <c:pt idx="49">
                  <c:v>1.6296642105930572</c:v>
                </c:pt>
                <c:pt idx="50">
                  <c:v>1.7070700751697014</c:v>
                </c:pt>
                <c:pt idx="51">
                  <c:v>1.6427244593487873</c:v>
                </c:pt>
                <c:pt idx="52">
                  <c:v>1.6452728005694177</c:v>
                </c:pt>
                <c:pt idx="53">
                  <c:v>1.5969604982616354</c:v>
                </c:pt>
                <c:pt idx="54">
                  <c:v>1.6311507429717582</c:v>
                </c:pt>
                <c:pt idx="55">
                  <c:v>1.6759590761011738</c:v>
                </c:pt>
                <c:pt idx="56">
                  <c:v>1.6798877688163123</c:v>
                </c:pt>
                <c:pt idx="57">
                  <c:v>1.4916290611422511</c:v>
                </c:pt>
                <c:pt idx="58">
                  <c:v>1.5315530735987917</c:v>
                </c:pt>
                <c:pt idx="59">
                  <c:v>1.4985308186147912</c:v>
                </c:pt>
                <c:pt idx="60">
                  <c:v>1.3078299506042927</c:v>
                </c:pt>
                <c:pt idx="61">
                  <c:v>1.2456079524672372</c:v>
                </c:pt>
                <c:pt idx="62">
                  <c:v>1.3757857164877669</c:v>
                </c:pt>
                <c:pt idx="63">
                  <c:v>1.3110153771300808</c:v>
                </c:pt>
                <c:pt idx="64">
                  <c:v>1.4131613877236775</c:v>
                </c:pt>
                <c:pt idx="65">
                  <c:v>1.4252660085216713</c:v>
                </c:pt>
                <c:pt idx="66">
                  <c:v>1.388845965243497</c:v>
                </c:pt>
                <c:pt idx="67">
                  <c:v>1.3288537656744928</c:v>
                </c:pt>
                <c:pt idx="68">
                  <c:v>1.2821341766296044</c:v>
                </c:pt>
                <c:pt idx="69">
                  <c:v>1.3302341171690006</c:v>
                </c:pt>
                <c:pt idx="70">
                  <c:v>1.2979551283743505</c:v>
                </c:pt>
                <c:pt idx="71">
                  <c:v>1.1868899235085479</c:v>
                </c:pt>
                <c:pt idx="72">
                  <c:v>1.3898015932012331</c:v>
                </c:pt>
                <c:pt idx="73">
                  <c:v>1.4448032912131699</c:v>
                </c:pt>
                <c:pt idx="74">
                  <c:v>1.4858952933958329</c:v>
                </c:pt>
                <c:pt idx="75">
                  <c:v>1.4393880661193306</c:v>
                </c:pt>
                <c:pt idx="76">
                  <c:v>1.4316368615732471</c:v>
                </c:pt>
                <c:pt idx="77">
                  <c:v>1.5487543768380465</c:v>
                </c:pt>
                <c:pt idx="78">
                  <c:v>1.3986146065892466</c:v>
                </c:pt>
                <c:pt idx="79">
                  <c:v>1.5058572996241038</c:v>
                </c:pt>
                <c:pt idx="80">
                  <c:v>1.5162630262750108</c:v>
                </c:pt>
                <c:pt idx="81">
                  <c:v>1.6412379269700872</c:v>
                </c:pt>
                <c:pt idx="82">
                  <c:v>1.60471170280772</c:v>
                </c:pt>
                <c:pt idx="83">
                  <c:v>1.659288677282885</c:v>
                </c:pt>
                <c:pt idx="84">
                  <c:v>1.6424059166962095</c:v>
                </c:pt>
                <c:pt idx="85">
                  <c:v>1.640176118128158</c:v>
                </c:pt>
                <c:pt idx="86">
                  <c:v>1.6207457846013509</c:v>
                </c:pt>
                <c:pt idx="87">
                  <c:v>1.581885117547736</c:v>
                </c:pt>
                <c:pt idx="88">
                  <c:v>1.5438388956120117</c:v>
                </c:pt>
                <c:pt idx="89">
                  <c:v>1.5631528798362633</c:v>
                </c:pt>
                <c:pt idx="90">
                  <c:v>1.5904949659368606</c:v>
                </c:pt>
                <c:pt idx="91">
                  <c:v>1.6942785438165737</c:v>
                </c:pt>
                <c:pt idx="92">
                  <c:v>1.7491954146228794</c:v>
                </c:pt>
                <c:pt idx="93">
                  <c:v>1.8726420246345112</c:v>
                </c:pt>
                <c:pt idx="94">
                  <c:v>1.9172038075133568</c:v>
                </c:pt>
                <c:pt idx="95">
                  <c:v>2.0411158147352118</c:v>
                </c:pt>
                <c:pt idx="96">
                  <c:v>2.0564739226725686</c:v>
                </c:pt>
                <c:pt idx="97">
                  <c:v>2.270556639375116</c:v>
                </c:pt>
                <c:pt idx="98">
                  <c:v>2.4411460727833152</c:v>
                </c:pt>
                <c:pt idx="99">
                  <c:v>2.9479007232383854</c:v>
                </c:pt>
                <c:pt idx="100">
                  <c:v>3.3621535354456586</c:v>
                </c:pt>
                <c:pt idx="101">
                  <c:v>3.8766793430434978</c:v>
                </c:pt>
                <c:pt idx="102">
                  <c:v>3.4895002395916768</c:v>
                </c:pt>
                <c:pt idx="103">
                  <c:v>2.9791106930536988</c:v>
                </c:pt>
                <c:pt idx="104">
                  <c:v>2.5810269013531548</c:v>
                </c:pt>
                <c:pt idx="105">
                  <c:v>2.6349236363755835</c:v>
                </c:pt>
                <c:pt idx="106">
                  <c:v>2.9991652921318126</c:v>
                </c:pt>
                <c:pt idx="107">
                  <c:v>3.169504043051536</c:v>
                </c:pt>
                <c:pt idx="108">
                  <c:v>3.4794729400526205</c:v>
                </c:pt>
                <c:pt idx="109">
                  <c:v>2.549315566560888</c:v>
                </c:pt>
                <c:pt idx="110">
                  <c:v>2.5228685640266262</c:v>
                </c:pt>
                <c:pt idx="111">
                  <c:v>2.9329180114377635</c:v>
                </c:pt>
                <c:pt idx="112">
                  <c:v>2.8883031505681998</c:v>
                </c:pt>
                <c:pt idx="113">
                  <c:v>2.9455064369113333</c:v>
                </c:pt>
                <c:pt idx="114">
                  <c:v>3.1378501731913206</c:v>
                </c:pt>
                <c:pt idx="115">
                  <c:v>3.1509939703769598</c:v>
                </c:pt>
                <c:pt idx="116">
                  <c:v>3.1632121480424842</c:v>
                </c:pt>
                <c:pt idx="117">
                  <c:v>3.1467361205844293</c:v>
                </c:pt>
                <c:pt idx="118">
                  <c:v>3.1750600778999618</c:v>
                </c:pt>
                <c:pt idx="119">
                  <c:v>3.2246732841781487</c:v>
                </c:pt>
                <c:pt idx="120">
                  <c:v>3.0786105239039334</c:v>
                </c:pt>
                <c:pt idx="121">
                  <c:v>3.0521378056286319</c:v>
                </c:pt>
                <c:pt idx="122">
                  <c:v>3.1517344659930524</c:v>
                </c:pt>
                <c:pt idx="123">
                  <c:v>3.2089377523361864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Sheet3!$F$1</c:f>
              <c:strCache>
                <c:ptCount val="1"/>
                <c:pt idx="0">
                  <c:v>汇添富优势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Sheet3!$A$2:$A$125</c:f>
              <c:numCache>
                <c:formatCode>m/d/yyyy</c:formatCode>
                <c:ptCount val="124"/>
                <c:pt idx="0">
                  <c:v>39080</c:v>
                </c:pt>
                <c:pt idx="1">
                  <c:v>39113</c:v>
                </c:pt>
                <c:pt idx="2">
                  <c:v>39141</c:v>
                </c:pt>
                <c:pt idx="3">
                  <c:v>39171</c:v>
                </c:pt>
                <c:pt idx="4">
                  <c:v>39202</c:v>
                </c:pt>
                <c:pt idx="5">
                  <c:v>39233</c:v>
                </c:pt>
                <c:pt idx="6">
                  <c:v>39262</c:v>
                </c:pt>
                <c:pt idx="7">
                  <c:v>39294</c:v>
                </c:pt>
                <c:pt idx="8">
                  <c:v>39325</c:v>
                </c:pt>
                <c:pt idx="9">
                  <c:v>39353</c:v>
                </c:pt>
                <c:pt idx="10">
                  <c:v>39386</c:v>
                </c:pt>
                <c:pt idx="11">
                  <c:v>39416</c:v>
                </c:pt>
                <c:pt idx="12">
                  <c:v>39444</c:v>
                </c:pt>
                <c:pt idx="13">
                  <c:v>39478</c:v>
                </c:pt>
                <c:pt idx="14">
                  <c:v>39507</c:v>
                </c:pt>
                <c:pt idx="15">
                  <c:v>39538</c:v>
                </c:pt>
                <c:pt idx="16">
                  <c:v>39568</c:v>
                </c:pt>
                <c:pt idx="17">
                  <c:v>39598</c:v>
                </c:pt>
                <c:pt idx="18">
                  <c:v>39629</c:v>
                </c:pt>
                <c:pt idx="19">
                  <c:v>39660</c:v>
                </c:pt>
                <c:pt idx="20">
                  <c:v>39689</c:v>
                </c:pt>
                <c:pt idx="21">
                  <c:v>39717</c:v>
                </c:pt>
                <c:pt idx="22">
                  <c:v>39752</c:v>
                </c:pt>
                <c:pt idx="23">
                  <c:v>39780</c:v>
                </c:pt>
                <c:pt idx="24">
                  <c:v>39813</c:v>
                </c:pt>
                <c:pt idx="25">
                  <c:v>39836</c:v>
                </c:pt>
                <c:pt idx="26">
                  <c:v>39871</c:v>
                </c:pt>
                <c:pt idx="27">
                  <c:v>39903</c:v>
                </c:pt>
                <c:pt idx="28">
                  <c:v>39933</c:v>
                </c:pt>
                <c:pt idx="29">
                  <c:v>39960</c:v>
                </c:pt>
                <c:pt idx="30">
                  <c:v>39994</c:v>
                </c:pt>
                <c:pt idx="31">
                  <c:v>40025</c:v>
                </c:pt>
                <c:pt idx="32">
                  <c:v>40056</c:v>
                </c:pt>
                <c:pt idx="33">
                  <c:v>40086</c:v>
                </c:pt>
                <c:pt idx="34">
                  <c:v>40116</c:v>
                </c:pt>
                <c:pt idx="35">
                  <c:v>40147</c:v>
                </c:pt>
                <c:pt idx="36">
                  <c:v>40178</c:v>
                </c:pt>
                <c:pt idx="37">
                  <c:v>40207</c:v>
                </c:pt>
                <c:pt idx="38">
                  <c:v>40235</c:v>
                </c:pt>
                <c:pt idx="39">
                  <c:v>40268</c:v>
                </c:pt>
                <c:pt idx="40">
                  <c:v>40298</c:v>
                </c:pt>
                <c:pt idx="41">
                  <c:v>40329</c:v>
                </c:pt>
                <c:pt idx="42">
                  <c:v>40359</c:v>
                </c:pt>
                <c:pt idx="43">
                  <c:v>40389</c:v>
                </c:pt>
                <c:pt idx="44">
                  <c:v>40421</c:v>
                </c:pt>
                <c:pt idx="45">
                  <c:v>40451</c:v>
                </c:pt>
                <c:pt idx="46">
                  <c:v>40480</c:v>
                </c:pt>
                <c:pt idx="47">
                  <c:v>40512</c:v>
                </c:pt>
                <c:pt idx="48">
                  <c:v>40543</c:v>
                </c:pt>
                <c:pt idx="49">
                  <c:v>40574</c:v>
                </c:pt>
                <c:pt idx="50">
                  <c:v>40602</c:v>
                </c:pt>
                <c:pt idx="51">
                  <c:v>40633</c:v>
                </c:pt>
                <c:pt idx="52">
                  <c:v>40662</c:v>
                </c:pt>
                <c:pt idx="53">
                  <c:v>40694</c:v>
                </c:pt>
                <c:pt idx="54">
                  <c:v>40724</c:v>
                </c:pt>
                <c:pt idx="55">
                  <c:v>40753</c:v>
                </c:pt>
                <c:pt idx="56">
                  <c:v>40786</c:v>
                </c:pt>
                <c:pt idx="57">
                  <c:v>40816</c:v>
                </c:pt>
                <c:pt idx="58">
                  <c:v>40847</c:v>
                </c:pt>
                <c:pt idx="59">
                  <c:v>40877</c:v>
                </c:pt>
                <c:pt idx="60">
                  <c:v>40907</c:v>
                </c:pt>
                <c:pt idx="61">
                  <c:v>40939</c:v>
                </c:pt>
                <c:pt idx="62">
                  <c:v>40968</c:v>
                </c:pt>
                <c:pt idx="63">
                  <c:v>40998</c:v>
                </c:pt>
                <c:pt idx="64">
                  <c:v>41026</c:v>
                </c:pt>
                <c:pt idx="65">
                  <c:v>41060</c:v>
                </c:pt>
                <c:pt idx="66">
                  <c:v>41089</c:v>
                </c:pt>
                <c:pt idx="67">
                  <c:v>41121</c:v>
                </c:pt>
                <c:pt idx="68">
                  <c:v>41152</c:v>
                </c:pt>
                <c:pt idx="69">
                  <c:v>41180</c:v>
                </c:pt>
                <c:pt idx="70">
                  <c:v>41213</c:v>
                </c:pt>
                <c:pt idx="71">
                  <c:v>41243</c:v>
                </c:pt>
                <c:pt idx="72">
                  <c:v>41274</c:v>
                </c:pt>
                <c:pt idx="73">
                  <c:v>41305</c:v>
                </c:pt>
                <c:pt idx="74">
                  <c:v>41333</c:v>
                </c:pt>
                <c:pt idx="75">
                  <c:v>41362</c:v>
                </c:pt>
                <c:pt idx="76">
                  <c:v>41390</c:v>
                </c:pt>
                <c:pt idx="77">
                  <c:v>41425</c:v>
                </c:pt>
                <c:pt idx="78">
                  <c:v>41453</c:v>
                </c:pt>
                <c:pt idx="79">
                  <c:v>41486</c:v>
                </c:pt>
                <c:pt idx="80">
                  <c:v>41516</c:v>
                </c:pt>
                <c:pt idx="81">
                  <c:v>41547</c:v>
                </c:pt>
                <c:pt idx="82">
                  <c:v>41578</c:v>
                </c:pt>
                <c:pt idx="83">
                  <c:v>41607</c:v>
                </c:pt>
                <c:pt idx="84">
                  <c:v>41639</c:v>
                </c:pt>
                <c:pt idx="85">
                  <c:v>41669</c:v>
                </c:pt>
                <c:pt idx="86">
                  <c:v>41698</c:v>
                </c:pt>
                <c:pt idx="87">
                  <c:v>41729</c:v>
                </c:pt>
                <c:pt idx="88">
                  <c:v>41759</c:v>
                </c:pt>
                <c:pt idx="89">
                  <c:v>41789</c:v>
                </c:pt>
                <c:pt idx="90">
                  <c:v>41820</c:v>
                </c:pt>
                <c:pt idx="91">
                  <c:v>41851</c:v>
                </c:pt>
                <c:pt idx="92">
                  <c:v>41880</c:v>
                </c:pt>
                <c:pt idx="93">
                  <c:v>41912</c:v>
                </c:pt>
                <c:pt idx="94">
                  <c:v>41943</c:v>
                </c:pt>
                <c:pt idx="95">
                  <c:v>41971</c:v>
                </c:pt>
                <c:pt idx="96">
                  <c:v>42004</c:v>
                </c:pt>
                <c:pt idx="97">
                  <c:v>42034</c:v>
                </c:pt>
                <c:pt idx="98">
                  <c:v>42062</c:v>
                </c:pt>
                <c:pt idx="99">
                  <c:v>42094</c:v>
                </c:pt>
                <c:pt idx="100">
                  <c:v>42124</c:v>
                </c:pt>
                <c:pt idx="101">
                  <c:v>42153</c:v>
                </c:pt>
                <c:pt idx="102">
                  <c:v>42185</c:v>
                </c:pt>
                <c:pt idx="103">
                  <c:v>42216</c:v>
                </c:pt>
                <c:pt idx="104">
                  <c:v>42247</c:v>
                </c:pt>
                <c:pt idx="105">
                  <c:v>42277</c:v>
                </c:pt>
                <c:pt idx="106">
                  <c:v>42307</c:v>
                </c:pt>
                <c:pt idx="107">
                  <c:v>42338</c:v>
                </c:pt>
                <c:pt idx="108">
                  <c:v>42369</c:v>
                </c:pt>
                <c:pt idx="109">
                  <c:v>42398</c:v>
                </c:pt>
                <c:pt idx="110">
                  <c:v>42429</c:v>
                </c:pt>
                <c:pt idx="111">
                  <c:v>42460</c:v>
                </c:pt>
                <c:pt idx="112">
                  <c:v>42489</c:v>
                </c:pt>
                <c:pt idx="113">
                  <c:v>42521</c:v>
                </c:pt>
                <c:pt idx="114">
                  <c:v>42551</c:v>
                </c:pt>
                <c:pt idx="115">
                  <c:v>42580</c:v>
                </c:pt>
                <c:pt idx="116">
                  <c:v>42613</c:v>
                </c:pt>
                <c:pt idx="117">
                  <c:v>42643</c:v>
                </c:pt>
                <c:pt idx="118">
                  <c:v>42674</c:v>
                </c:pt>
                <c:pt idx="119">
                  <c:v>42704</c:v>
                </c:pt>
                <c:pt idx="120">
                  <c:v>42734</c:v>
                </c:pt>
                <c:pt idx="121">
                  <c:v>42761</c:v>
                </c:pt>
                <c:pt idx="122">
                  <c:v>42794</c:v>
                </c:pt>
                <c:pt idx="123">
                  <c:v>42803</c:v>
                </c:pt>
              </c:numCache>
            </c:numRef>
          </c:cat>
          <c:val>
            <c:numRef>
              <c:f>Sheet3!$F$2:$F$125</c:f>
              <c:numCache>
                <c:formatCode>0.000_);[Red]\(0.000\)</c:formatCode>
                <c:ptCount val="124"/>
                <c:pt idx="0">
                  <c:v>1</c:v>
                </c:pt>
                <c:pt idx="1">
                  <c:v>1.2073536768384192</c:v>
                </c:pt>
                <c:pt idx="2">
                  <c:v>1.1241921296818929</c:v>
                </c:pt>
                <c:pt idx="3">
                  <c:v>1.2025030049880607</c:v>
                </c:pt>
                <c:pt idx="4">
                  <c:v>1.4073636016038096</c:v>
                </c:pt>
                <c:pt idx="5">
                  <c:v>1.5978293393068839</c:v>
                </c:pt>
                <c:pt idx="6">
                  <c:v>1.7537196441875531</c:v>
                </c:pt>
                <c:pt idx="7">
                  <c:v>1.9924613878260604</c:v>
                </c:pt>
                <c:pt idx="8">
                  <c:v>2.349833431764198</c:v>
                </c:pt>
                <c:pt idx="9">
                  <c:v>2.4974848784890598</c:v>
                </c:pt>
                <c:pt idx="10">
                  <c:v>2.6516163260106236</c:v>
                </c:pt>
                <c:pt idx="11">
                  <c:v>2.2261117022671582</c:v>
                </c:pt>
                <c:pt idx="12">
                  <c:v>2.4423123002771363</c:v>
                </c:pt>
                <c:pt idx="13">
                  <c:v>2.1797796965707357</c:v>
                </c:pt>
                <c:pt idx="14">
                  <c:v>2.1309945477155621</c:v>
                </c:pt>
                <c:pt idx="15">
                  <c:v>1.9080362345890229</c:v>
                </c:pt>
                <c:pt idx="16">
                  <c:v>1.8293967963490416</c:v>
                </c:pt>
                <c:pt idx="17">
                  <c:v>1.7275219266808846</c:v>
                </c:pt>
                <c:pt idx="18">
                  <c:v>1.533480248485126</c:v>
                </c:pt>
                <c:pt idx="19">
                  <c:v>1.5638843157494631</c:v>
                </c:pt>
                <c:pt idx="20">
                  <c:v>1.4315801540511575</c:v>
                </c:pt>
                <c:pt idx="21">
                  <c:v>1.3209836997664726</c:v>
                </c:pt>
                <c:pt idx="22">
                  <c:v>1.2065369487539896</c:v>
                </c:pt>
                <c:pt idx="23">
                  <c:v>1.2552631176885389</c:v>
                </c:pt>
                <c:pt idx="24">
                  <c:v>1.3149427169694101</c:v>
                </c:pt>
                <c:pt idx="25">
                  <c:v>1.2840075742943422</c:v>
                </c:pt>
                <c:pt idx="26">
                  <c:v>1.3537112219527572</c:v>
                </c:pt>
                <c:pt idx="27">
                  <c:v>1.4655025959115859</c:v>
                </c:pt>
                <c:pt idx="28">
                  <c:v>1.5267090369983083</c:v>
                </c:pt>
                <c:pt idx="29">
                  <c:v>1.6032502805698818</c:v>
                </c:pt>
                <c:pt idx="30">
                  <c:v>1.8342016998114294</c:v>
                </c:pt>
                <c:pt idx="31">
                  <c:v>2.1193891953738579</c:v>
                </c:pt>
                <c:pt idx="32">
                  <c:v>1.6505159921249211</c:v>
                </c:pt>
                <c:pt idx="33">
                  <c:v>1.7863385284193178</c:v>
                </c:pt>
                <c:pt idx="34">
                  <c:v>1.8775507302123293</c:v>
                </c:pt>
                <c:pt idx="35">
                  <c:v>1.994254551720418</c:v>
                </c:pt>
                <c:pt idx="36">
                  <c:v>1.9996980746804085</c:v>
                </c:pt>
                <c:pt idx="37">
                  <c:v>1.8545153342718816</c:v>
                </c:pt>
                <c:pt idx="38">
                  <c:v>1.910543790103979</c:v>
                </c:pt>
                <c:pt idx="39">
                  <c:v>1.9458603049175756</c:v>
                </c:pt>
                <c:pt idx="40">
                  <c:v>1.896446901270026</c:v>
                </c:pt>
                <c:pt idx="41">
                  <c:v>1.8248962927883745</c:v>
                </c:pt>
                <c:pt idx="42">
                  <c:v>1.737217149356163</c:v>
                </c:pt>
                <c:pt idx="43">
                  <c:v>1.849247218105887</c:v>
                </c:pt>
                <c:pt idx="44">
                  <c:v>1.9724249507184983</c:v>
                </c:pt>
                <c:pt idx="45">
                  <c:v>2.0199408796659819</c:v>
                </c:pt>
                <c:pt idx="46">
                  <c:v>2.13228719419905</c:v>
                </c:pt>
                <c:pt idx="47">
                  <c:v>2.1930063846011585</c:v>
                </c:pt>
                <c:pt idx="48">
                  <c:v>2.1510247568622005</c:v>
                </c:pt>
                <c:pt idx="49">
                  <c:v>1.9600913651680698</c:v>
                </c:pt>
                <c:pt idx="50">
                  <c:v>2.0614481387299231</c:v>
                </c:pt>
                <c:pt idx="51">
                  <c:v>2.0139322097824395</c:v>
                </c:pt>
                <c:pt idx="52">
                  <c:v>1.9838572199562969</c:v>
                </c:pt>
                <c:pt idx="53">
                  <c:v>1.8718740874472248</c:v>
                </c:pt>
                <c:pt idx="54">
                  <c:v>1.9246313321701782</c:v>
                </c:pt>
                <c:pt idx="55">
                  <c:v>1.9590747562727435</c:v>
                </c:pt>
                <c:pt idx="56">
                  <c:v>1.9251353822789963</c:v>
                </c:pt>
                <c:pt idx="57">
                  <c:v>1.7389728754222038</c:v>
                </c:pt>
                <c:pt idx="58">
                  <c:v>1.7861855689481594</c:v>
                </c:pt>
                <c:pt idx="59">
                  <c:v>1.7541783870382144</c:v>
                </c:pt>
                <c:pt idx="60">
                  <c:v>1.6307701187292669</c:v>
                </c:pt>
                <c:pt idx="61">
                  <c:v>1.5951505777061261</c:v>
                </c:pt>
                <c:pt idx="62">
                  <c:v>1.7122582196548484</c:v>
                </c:pt>
                <c:pt idx="63">
                  <c:v>1.644799513424702</c:v>
                </c:pt>
                <c:pt idx="64">
                  <c:v>1.7004970504490944</c:v>
                </c:pt>
                <c:pt idx="65">
                  <c:v>1.7457775518912475</c:v>
                </c:pt>
                <c:pt idx="66">
                  <c:v>1.7590508714234556</c:v>
                </c:pt>
                <c:pt idx="67">
                  <c:v>1.7169626873371502</c:v>
                </c:pt>
                <c:pt idx="68">
                  <c:v>1.7047814763740479</c:v>
                </c:pt>
                <c:pt idx="69">
                  <c:v>1.7414931259662942</c:v>
                </c:pt>
                <c:pt idx="70">
                  <c:v>1.7502299945191402</c:v>
                </c:pt>
                <c:pt idx="71">
                  <c:v>1.6079198471295162</c:v>
                </c:pt>
                <c:pt idx="72">
                  <c:v>1.8348264044490994</c:v>
                </c:pt>
                <c:pt idx="73">
                  <c:v>1.9181626891070138</c:v>
                </c:pt>
                <c:pt idx="74">
                  <c:v>1.999650790032595</c:v>
                </c:pt>
                <c:pt idx="75">
                  <c:v>1.9804128775460403</c:v>
                </c:pt>
                <c:pt idx="76">
                  <c:v>1.9348803510494781</c:v>
                </c:pt>
                <c:pt idx="77">
                  <c:v>2.1512018560838833</c:v>
                </c:pt>
                <c:pt idx="78">
                  <c:v>1.9568905391345328</c:v>
                </c:pt>
                <c:pt idx="79">
                  <c:v>2.0269535042602387</c:v>
                </c:pt>
                <c:pt idx="80">
                  <c:v>2.1343161774384791</c:v>
                </c:pt>
                <c:pt idx="81">
                  <c:v>2.2195006458287261</c:v>
                </c:pt>
                <c:pt idx="82">
                  <c:v>2.089203692699265</c:v>
                </c:pt>
                <c:pt idx="83">
                  <c:v>2.1590986411220321</c:v>
                </c:pt>
                <c:pt idx="84">
                  <c:v>2.1313758851370403</c:v>
                </c:pt>
                <c:pt idx="85">
                  <c:v>2.1275955093209049</c:v>
                </c:pt>
                <c:pt idx="86">
                  <c:v>2.1947890430679644</c:v>
                </c:pt>
                <c:pt idx="87">
                  <c:v>2.1671412578446523</c:v>
                </c:pt>
                <c:pt idx="88">
                  <c:v>2.0857386456236924</c:v>
                </c:pt>
                <c:pt idx="89">
                  <c:v>2.1106473313821565</c:v>
                </c:pt>
                <c:pt idx="90">
                  <c:v>2.212336399014649</c:v>
                </c:pt>
                <c:pt idx="91">
                  <c:v>2.2660056291540203</c:v>
                </c:pt>
                <c:pt idx="92">
                  <c:v>2.299816388173241</c:v>
                </c:pt>
                <c:pt idx="93">
                  <c:v>2.4174264714451641</c:v>
                </c:pt>
                <c:pt idx="94">
                  <c:v>2.4376273299984201</c:v>
                </c:pt>
                <c:pt idx="95">
                  <c:v>2.5316126803860266</c:v>
                </c:pt>
                <c:pt idx="96">
                  <c:v>2.5929000309120069</c:v>
                </c:pt>
                <c:pt idx="97">
                  <c:v>2.7843802028765574</c:v>
                </c:pt>
                <c:pt idx="98">
                  <c:v>3.0522127724237538</c:v>
                </c:pt>
                <c:pt idx="99">
                  <c:v>3.5794674293259932</c:v>
                </c:pt>
                <c:pt idx="100">
                  <c:v>4.3274210884680322</c:v>
                </c:pt>
                <c:pt idx="101">
                  <c:v>5.1748385381978554</c:v>
                </c:pt>
                <c:pt idx="102">
                  <c:v>4.2990655682916374</c:v>
                </c:pt>
                <c:pt idx="103">
                  <c:v>3.5986052107453554</c:v>
                </c:pt>
                <c:pt idx="104">
                  <c:v>3.0182388210049784</c:v>
                </c:pt>
                <c:pt idx="105">
                  <c:v>3.1797687192234467</c:v>
                </c:pt>
                <c:pt idx="106">
                  <c:v>3.7751468549395621</c:v>
                </c:pt>
                <c:pt idx="107">
                  <c:v>4.0709923750462131</c:v>
                </c:pt>
                <c:pt idx="108">
                  <c:v>4.1168177048668877</c:v>
                </c:pt>
                <c:pt idx="109">
                  <c:v>3.154310202656406</c:v>
                </c:pt>
                <c:pt idx="110">
                  <c:v>3.1397373966214785</c:v>
                </c:pt>
                <c:pt idx="111">
                  <c:v>3.4152161034744966</c:v>
                </c:pt>
                <c:pt idx="112">
                  <c:v>3.3834971571091312</c:v>
                </c:pt>
                <c:pt idx="113">
                  <c:v>3.2843397301831683</c:v>
                </c:pt>
                <c:pt idx="114">
                  <c:v>3.3783535441850177</c:v>
                </c:pt>
                <c:pt idx="115">
                  <c:v>3.3617796803184299</c:v>
                </c:pt>
                <c:pt idx="116">
                  <c:v>3.4322186017514276</c:v>
                </c:pt>
                <c:pt idx="117">
                  <c:v>3.3956417987355096</c:v>
                </c:pt>
                <c:pt idx="118">
                  <c:v>3.4503641251226047</c:v>
                </c:pt>
                <c:pt idx="119">
                  <c:v>3.489369856463798</c:v>
                </c:pt>
                <c:pt idx="120">
                  <c:v>3.3129153575393531</c:v>
                </c:pt>
                <c:pt idx="121">
                  <c:v>3.2604790813407525</c:v>
                </c:pt>
                <c:pt idx="122">
                  <c:v>3.3346328343300531</c:v>
                </c:pt>
                <c:pt idx="123">
                  <c:v>3.3324896622783391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Sheet3!$G$1</c:f>
              <c:strCache>
                <c:ptCount val="1"/>
                <c:pt idx="0">
                  <c:v>东方精选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Sheet3!$A$2:$A$125</c:f>
              <c:numCache>
                <c:formatCode>m/d/yyyy</c:formatCode>
                <c:ptCount val="124"/>
                <c:pt idx="0">
                  <c:v>39080</c:v>
                </c:pt>
                <c:pt idx="1">
                  <c:v>39113</c:v>
                </c:pt>
                <c:pt idx="2">
                  <c:v>39141</c:v>
                </c:pt>
                <c:pt idx="3">
                  <c:v>39171</c:v>
                </c:pt>
                <c:pt idx="4">
                  <c:v>39202</c:v>
                </c:pt>
                <c:pt idx="5">
                  <c:v>39233</c:v>
                </c:pt>
                <c:pt idx="6">
                  <c:v>39262</c:v>
                </c:pt>
                <c:pt idx="7">
                  <c:v>39294</c:v>
                </c:pt>
                <c:pt idx="8">
                  <c:v>39325</c:v>
                </c:pt>
                <c:pt idx="9">
                  <c:v>39353</c:v>
                </c:pt>
                <c:pt idx="10">
                  <c:v>39386</c:v>
                </c:pt>
                <c:pt idx="11">
                  <c:v>39416</c:v>
                </c:pt>
                <c:pt idx="12">
                  <c:v>39444</c:v>
                </c:pt>
                <c:pt idx="13">
                  <c:v>39478</c:v>
                </c:pt>
                <c:pt idx="14">
                  <c:v>39507</c:v>
                </c:pt>
                <c:pt idx="15">
                  <c:v>39538</c:v>
                </c:pt>
                <c:pt idx="16">
                  <c:v>39568</c:v>
                </c:pt>
                <c:pt idx="17">
                  <c:v>39598</c:v>
                </c:pt>
                <c:pt idx="18">
                  <c:v>39629</c:v>
                </c:pt>
                <c:pt idx="19">
                  <c:v>39660</c:v>
                </c:pt>
                <c:pt idx="20">
                  <c:v>39689</c:v>
                </c:pt>
                <c:pt idx="21">
                  <c:v>39717</c:v>
                </c:pt>
                <c:pt idx="22">
                  <c:v>39752</c:v>
                </c:pt>
                <c:pt idx="23">
                  <c:v>39780</c:v>
                </c:pt>
                <c:pt idx="24">
                  <c:v>39813</c:v>
                </c:pt>
                <c:pt idx="25">
                  <c:v>39836</c:v>
                </c:pt>
                <c:pt idx="26">
                  <c:v>39871</c:v>
                </c:pt>
                <c:pt idx="27">
                  <c:v>39903</c:v>
                </c:pt>
                <c:pt idx="28">
                  <c:v>39933</c:v>
                </c:pt>
                <c:pt idx="29">
                  <c:v>39960</c:v>
                </c:pt>
                <c:pt idx="30">
                  <c:v>39994</c:v>
                </c:pt>
                <c:pt idx="31">
                  <c:v>40025</c:v>
                </c:pt>
                <c:pt idx="32">
                  <c:v>40056</c:v>
                </c:pt>
                <c:pt idx="33">
                  <c:v>40086</c:v>
                </c:pt>
                <c:pt idx="34">
                  <c:v>40116</c:v>
                </c:pt>
                <c:pt idx="35">
                  <c:v>40147</c:v>
                </c:pt>
                <c:pt idx="36">
                  <c:v>40178</c:v>
                </c:pt>
                <c:pt idx="37">
                  <c:v>40207</c:v>
                </c:pt>
                <c:pt idx="38">
                  <c:v>40235</c:v>
                </c:pt>
                <c:pt idx="39">
                  <c:v>40268</c:v>
                </c:pt>
                <c:pt idx="40">
                  <c:v>40298</c:v>
                </c:pt>
                <c:pt idx="41">
                  <c:v>40329</c:v>
                </c:pt>
                <c:pt idx="42">
                  <c:v>40359</c:v>
                </c:pt>
                <c:pt idx="43">
                  <c:v>40389</c:v>
                </c:pt>
                <c:pt idx="44">
                  <c:v>40421</c:v>
                </c:pt>
                <c:pt idx="45">
                  <c:v>40451</c:v>
                </c:pt>
                <c:pt idx="46">
                  <c:v>40480</c:v>
                </c:pt>
                <c:pt idx="47">
                  <c:v>40512</c:v>
                </c:pt>
                <c:pt idx="48">
                  <c:v>40543</c:v>
                </c:pt>
                <c:pt idx="49">
                  <c:v>40574</c:v>
                </c:pt>
                <c:pt idx="50">
                  <c:v>40602</c:v>
                </c:pt>
                <c:pt idx="51">
                  <c:v>40633</c:v>
                </c:pt>
                <c:pt idx="52">
                  <c:v>40662</c:v>
                </c:pt>
                <c:pt idx="53">
                  <c:v>40694</c:v>
                </c:pt>
                <c:pt idx="54">
                  <c:v>40724</c:v>
                </c:pt>
                <c:pt idx="55">
                  <c:v>40753</c:v>
                </c:pt>
                <c:pt idx="56">
                  <c:v>40786</c:v>
                </c:pt>
                <c:pt idx="57">
                  <c:v>40816</c:v>
                </c:pt>
                <c:pt idx="58">
                  <c:v>40847</c:v>
                </c:pt>
                <c:pt idx="59">
                  <c:v>40877</c:v>
                </c:pt>
                <c:pt idx="60">
                  <c:v>40907</c:v>
                </c:pt>
                <c:pt idx="61">
                  <c:v>40939</c:v>
                </c:pt>
                <c:pt idx="62">
                  <c:v>40968</c:v>
                </c:pt>
                <c:pt idx="63">
                  <c:v>40998</c:v>
                </c:pt>
                <c:pt idx="64">
                  <c:v>41026</c:v>
                </c:pt>
                <c:pt idx="65">
                  <c:v>41060</c:v>
                </c:pt>
                <c:pt idx="66">
                  <c:v>41089</c:v>
                </c:pt>
                <c:pt idx="67">
                  <c:v>41121</c:v>
                </c:pt>
                <c:pt idx="68">
                  <c:v>41152</c:v>
                </c:pt>
                <c:pt idx="69">
                  <c:v>41180</c:v>
                </c:pt>
                <c:pt idx="70">
                  <c:v>41213</c:v>
                </c:pt>
                <c:pt idx="71">
                  <c:v>41243</c:v>
                </c:pt>
                <c:pt idx="72">
                  <c:v>41274</c:v>
                </c:pt>
                <c:pt idx="73">
                  <c:v>41305</c:v>
                </c:pt>
                <c:pt idx="74">
                  <c:v>41333</c:v>
                </c:pt>
                <c:pt idx="75">
                  <c:v>41362</c:v>
                </c:pt>
                <c:pt idx="76">
                  <c:v>41390</c:v>
                </c:pt>
                <c:pt idx="77">
                  <c:v>41425</c:v>
                </c:pt>
                <c:pt idx="78">
                  <c:v>41453</c:v>
                </c:pt>
                <c:pt idx="79">
                  <c:v>41486</c:v>
                </c:pt>
                <c:pt idx="80">
                  <c:v>41516</c:v>
                </c:pt>
                <c:pt idx="81">
                  <c:v>41547</c:v>
                </c:pt>
                <c:pt idx="82">
                  <c:v>41578</c:v>
                </c:pt>
                <c:pt idx="83">
                  <c:v>41607</c:v>
                </c:pt>
                <c:pt idx="84">
                  <c:v>41639</c:v>
                </c:pt>
                <c:pt idx="85">
                  <c:v>41669</c:v>
                </c:pt>
                <c:pt idx="86">
                  <c:v>41698</c:v>
                </c:pt>
                <c:pt idx="87">
                  <c:v>41729</c:v>
                </c:pt>
                <c:pt idx="88">
                  <c:v>41759</c:v>
                </c:pt>
                <c:pt idx="89">
                  <c:v>41789</c:v>
                </c:pt>
                <c:pt idx="90">
                  <c:v>41820</c:v>
                </c:pt>
                <c:pt idx="91">
                  <c:v>41851</c:v>
                </c:pt>
                <c:pt idx="92">
                  <c:v>41880</c:v>
                </c:pt>
                <c:pt idx="93">
                  <c:v>41912</c:v>
                </c:pt>
                <c:pt idx="94">
                  <c:v>41943</c:v>
                </c:pt>
                <c:pt idx="95">
                  <c:v>41971</c:v>
                </c:pt>
                <c:pt idx="96">
                  <c:v>42004</c:v>
                </c:pt>
                <c:pt idx="97">
                  <c:v>42034</c:v>
                </c:pt>
                <c:pt idx="98">
                  <c:v>42062</c:v>
                </c:pt>
                <c:pt idx="99">
                  <c:v>42094</c:v>
                </c:pt>
                <c:pt idx="100">
                  <c:v>42124</c:v>
                </c:pt>
                <c:pt idx="101">
                  <c:v>42153</c:v>
                </c:pt>
                <c:pt idx="102">
                  <c:v>42185</c:v>
                </c:pt>
                <c:pt idx="103">
                  <c:v>42216</c:v>
                </c:pt>
                <c:pt idx="104">
                  <c:v>42247</c:v>
                </c:pt>
                <c:pt idx="105">
                  <c:v>42277</c:v>
                </c:pt>
                <c:pt idx="106">
                  <c:v>42307</c:v>
                </c:pt>
                <c:pt idx="107">
                  <c:v>42338</c:v>
                </c:pt>
                <c:pt idx="108">
                  <c:v>42369</c:v>
                </c:pt>
                <c:pt idx="109">
                  <c:v>42398</c:v>
                </c:pt>
                <c:pt idx="110">
                  <c:v>42429</c:v>
                </c:pt>
                <c:pt idx="111">
                  <c:v>42460</c:v>
                </c:pt>
                <c:pt idx="112">
                  <c:v>42489</c:v>
                </c:pt>
                <c:pt idx="113">
                  <c:v>42521</c:v>
                </c:pt>
                <c:pt idx="114">
                  <c:v>42551</c:v>
                </c:pt>
                <c:pt idx="115">
                  <c:v>42580</c:v>
                </c:pt>
                <c:pt idx="116">
                  <c:v>42613</c:v>
                </c:pt>
                <c:pt idx="117">
                  <c:v>42643</c:v>
                </c:pt>
                <c:pt idx="118">
                  <c:v>42674</c:v>
                </c:pt>
                <c:pt idx="119">
                  <c:v>42704</c:v>
                </c:pt>
                <c:pt idx="120">
                  <c:v>42734</c:v>
                </c:pt>
                <c:pt idx="121">
                  <c:v>42761</c:v>
                </c:pt>
                <c:pt idx="122">
                  <c:v>42794</c:v>
                </c:pt>
                <c:pt idx="123">
                  <c:v>42803</c:v>
                </c:pt>
              </c:numCache>
            </c:numRef>
          </c:cat>
          <c:val>
            <c:numRef>
              <c:f>Sheet3!$G$2:$G$125</c:f>
              <c:numCache>
                <c:formatCode>0.000_);[Red]\(0.000\)</c:formatCode>
                <c:ptCount val="124"/>
                <c:pt idx="0">
                  <c:v>1</c:v>
                </c:pt>
                <c:pt idx="1">
                  <c:v>1.1748298748214738</c:v>
                </c:pt>
                <c:pt idx="2">
                  <c:v>1.2839620263799045</c:v>
                </c:pt>
                <c:pt idx="3">
                  <c:v>1.4672771570192391</c:v>
                </c:pt>
                <c:pt idx="4">
                  <c:v>1.7984541712173405</c:v>
                </c:pt>
                <c:pt idx="5">
                  <c:v>2.0732588423086624</c:v>
                </c:pt>
                <c:pt idx="6">
                  <c:v>0.76165672519532912</c:v>
                </c:pt>
                <c:pt idx="7">
                  <c:v>0.86532806855414635</c:v>
                </c:pt>
                <c:pt idx="8">
                  <c:v>0.96421070318407154</c:v>
                </c:pt>
                <c:pt idx="9">
                  <c:v>1.0396538687725787</c:v>
                </c:pt>
                <c:pt idx="10">
                  <c:v>1.0081492060825006</c:v>
                </c:pt>
                <c:pt idx="11">
                  <c:v>0.89128791061077073</c:v>
                </c:pt>
                <c:pt idx="12">
                  <c:v>1.034949172477527</c:v>
                </c:pt>
                <c:pt idx="13">
                  <c:v>0.94135932117953491</c:v>
                </c:pt>
                <c:pt idx="14">
                  <c:v>0.95152482567420016</c:v>
                </c:pt>
                <c:pt idx="15">
                  <c:v>0.77803914979416988</c:v>
                </c:pt>
                <c:pt idx="16">
                  <c:v>0.79383348735612891</c:v>
                </c:pt>
                <c:pt idx="17">
                  <c:v>0.75107115853146289</c:v>
                </c:pt>
                <c:pt idx="18">
                  <c:v>0.59581618079475784</c:v>
                </c:pt>
                <c:pt idx="19">
                  <c:v>0.61320675459968088</c:v>
                </c:pt>
                <c:pt idx="20">
                  <c:v>0.50407460304125018</c:v>
                </c:pt>
                <c:pt idx="21">
                  <c:v>0.48340754431655891</c:v>
                </c:pt>
                <c:pt idx="22">
                  <c:v>0.37729984037637571</c:v>
                </c:pt>
                <c:pt idx="23">
                  <c:v>0.42375871629001088</c:v>
                </c:pt>
                <c:pt idx="24">
                  <c:v>0.44635806099302699</c:v>
                </c:pt>
                <c:pt idx="25">
                  <c:v>0.49172477526673952</c:v>
                </c:pt>
                <c:pt idx="26">
                  <c:v>0.51776862975720406</c:v>
                </c:pt>
                <c:pt idx="27">
                  <c:v>0.58489456439553067</c:v>
                </c:pt>
                <c:pt idx="28">
                  <c:v>0.6226161471897842</c:v>
                </c:pt>
                <c:pt idx="29">
                  <c:v>0.64849197681256843</c:v>
                </c:pt>
                <c:pt idx="30">
                  <c:v>0.71729816012769909</c:v>
                </c:pt>
                <c:pt idx="31">
                  <c:v>0.81567672015458303</c:v>
                </c:pt>
                <c:pt idx="32">
                  <c:v>0.7060404939931112</c:v>
                </c:pt>
                <c:pt idx="33">
                  <c:v>0.73930941779383363</c:v>
                </c:pt>
                <c:pt idx="34">
                  <c:v>0.79526169873141239</c:v>
                </c:pt>
                <c:pt idx="35">
                  <c:v>0.86910862807695555</c:v>
                </c:pt>
                <c:pt idx="36">
                  <c:v>0.89632865664118311</c:v>
                </c:pt>
                <c:pt idx="37">
                  <c:v>0.83424346803326921</c:v>
                </c:pt>
                <c:pt idx="38">
                  <c:v>0.85087792993363032</c:v>
                </c:pt>
                <c:pt idx="39">
                  <c:v>0.84886163152146543</c:v>
                </c:pt>
                <c:pt idx="40">
                  <c:v>0.79652188523901568</c:v>
                </c:pt>
                <c:pt idx="41">
                  <c:v>0.73645299504326667</c:v>
                </c:pt>
                <c:pt idx="42">
                  <c:v>0.69696715113836871</c:v>
                </c:pt>
                <c:pt idx="43">
                  <c:v>0.77089809291775213</c:v>
                </c:pt>
                <c:pt idx="44">
                  <c:v>0.81214819793329451</c:v>
                </c:pt>
                <c:pt idx="45">
                  <c:v>0.8258422246492485</c:v>
                </c:pt>
                <c:pt idx="46">
                  <c:v>0.90288162648071957</c:v>
                </c:pt>
                <c:pt idx="47">
                  <c:v>0.88196253045450779</c:v>
                </c:pt>
                <c:pt idx="48">
                  <c:v>0.88742333865412126</c:v>
                </c:pt>
                <c:pt idx="49">
                  <c:v>0.85633873813324413</c:v>
                </c:pt>
                <c:pt idx="50">
                  <c:v>0.91103083256321971</c:v>
                </c:pt>
                <c:pt idx="51">
                  <c:v>0.89372427119213682</c:v>
                </c:pt>
                <c:pt idx="52">
                  <c:v>0.87557758548265174</c:v>
                </c:pt>
                <c:pt idx="53">
                  <c:v>0.85684281273628538</c:v>
                </c:pt>
                <c:pt idx="54">
                  <c:v>0.87524153574729102</c:v>
                </c:pt>
                <c:pt idx="55">
                  <c:v>0.8955725447366214</c:v>
                </c:pt>
                <c:pt idx="56">
                  <c:v>0.887339326220281</c:v>
                </c:pt>
                <c:pt idx="57">
                  <c:v>0.82668234898765047</c:v>
                </c:pt>
                <c:pt idx="58">
                  <c:v>0.85255817861043459</c:v>
                </c:pt>
                <c:pt idx="59">
                  <c:v>0.8290346971351763</c:v>
                </c:pt>
                <c:pt idx="60">
                  <c:v>0.75829622784172079</c:v>
                </c:pt>
                <c:pt idx="61">
                  <c:v>0.77148617995463353</c:v>
                </c:pt>
                <c:pt idx="62">
                  <c:v>0.81618079475762439</c:v>
                </c:pt>
                <c:pt idx="63">
                  <c:v>0.79173317651012365</c:v>
                </c:pt>
                <c:pt idx="64">
                  <c:v>0.82911870956901634</c:v>
                </c:pt>
                <c:pt idx="65">
                  <c:v>0.82172561539107802</c:v>
                </c:pt>
                <c:pt idx="66">
                  <c:v>0.81668486936066553</c:v>
                </c:pt>
                <c:pt idx="67">
                  <c:v>0.79887423338654129</c:v>
                </c:pt>
                <c:pt idx="68">
                  <c:v>0.77249432916071581</c:v>
                </c:pt>
                <c:pt idx="69">
                  <c:v>0.7831639082584223</c:v>
                </c:pt>
                <c:pt idx="70">
                  <c:v>0.77148617995463331</c:v>
                </c:pt>
                <c:pt idx="71">
                  <c:v>0.72956397546836926</c:v>
                </c:pt>
                <c:pt idx="72">
                  <c:v>0.81928925480971171</c:v>
                </c:pt>
                <c:pt idx="73">
                  <c:v>0.86188355876669742</c:v>
                </c:pt>
                <c:pt idx="74">
                  <c:v>0.86818449130471309</c:v>
                </c:pt>
                <c:pt idx="75">
                  <c:v>0.82634629925228931</c:v>
                </c:pt>
                <c:pt idx="76">
                  <c:v>0.82844661009829446</c:v>
                </c:pt>
                <c:pt idx="77">
                  <c:v>0.88465092833739389</c:v>
                </c:pt>
                <c:pt idx="78">
                  <c:v>0.80299084264471143</c:v>
                </c:pt>
                <c:pt idx="79">
                  <c:v>0.81105603629337153</c:v>
                </c:pt>
                <c:pt idx="80">
                  <c:v>0.84608922120473851</c:v>
                </c:pt>
                <c:pt idx="81">
                  <c:v>0.87566159791649179</c:v>
                </c:pt>
                <c:pt idx="82">
                  <c:v>0.83457951776862982</c:v>
                </c:pt>
                <c:pt idx="83">
                  <c:v>0.8774258590271361</c:v>
                </c:pt>
                <c:pt idx="84">
                  <c:v>0.8729732000336049</c:v>
                </c:pt>
                <c:pt idx="85">
                  <c:v>0.90086532806855413</c:v>
                </c:pt>
                <c:pt idx="86">
                  <c:v>0.88557506510963624</c:v>
                </c:pt>
                <c:pt idx="87">
                  <c:v>0.83256321935646471</c:v>
                </c:pt>
                <c:pt idx="88">
                  <c:v>0.84718138284466094</c:v>
                </c:pt>
                <c:pt idx="89">
                  <c:v>0.86112744686213549</c:v>
                </c:pt>
                <c:pt idx="90">
                  <c:v>0.91069478282785854</c:v>
                </c:pt>
                <c:pt idx="91">
                  <c:v>0.90666218600352844</c:v>
                </c:pt>
                <c:pt idx="92">
                  <c:v>0.9350583886415188</c:v>
                </c:pt>
                <c:pt idx="93">
                  <c:v>1.0357892968159286</c:v>
                </c:pt>
                <c:pt idx="94">
                  <c:v>1.0346971351760057</c:v>
                </c:pt>
                <c:pt idx="95">
                  <c:v>1.0793917499789965</c:v>
                </c:pt>
                <c:pt idx="96">
                  <c:v>1.0386457195664955</c:v>
                </c:pt>
                <c:pt idx="97">
                  <c:v>1.1119885743089977</c:v>
                </c:pt>
                <c:pt idx="98">
                  <c:v>1.2352348147525831</c:v>
                </c:pt>
                <c:pt idx="99">
                  <c:v>1.5211291271108123</c:v>
                </c:pt>
                <c:pt idx="100">
                  <c:v>1.6668906998235737</c:v>
                </c:pt>
                <c:pt idx="101">
                  <c:v>2.2417037721582793</c:v>
                </c:pt>
                <c:pt idx="102">
                  <c:v>1.9154834915567502</c:v>
                </c:pt>
                <c:pt idx="103">
                  <c:v>1.4930689742081829</c:v>
                </c:pt>
                <c:pt idx="104">
                  <c:v>1.2176762160799801</c:v>
                </c:pt>
                <c:pt idx="105">
                  <c:v>1.2560698983449554</c:v>
                </c:pt>
                <c:pt idx="106">
                  <c:v>1.4415693522641353</c:v>
                </c:pt>
                <c:pt idx="107">
                  <c:v>1.5807779551373606</c:v>
                </c:pt>
                <c:pt idx="108">
                  <c:v>1.6485759892464087</c:v>
                </c:pt>
                <c:pt idx="109">
                  <c:v>1.2358229017894651</c:v>
                </c:pt>
                <c:pt idx="110">
                  <c:v>1.1985213811644124</c:v>
                </c:pt>
                <c:pt idx="111">
                  <c:v>1.3715869948752417</c:v>
                </c:pt>
                <c:pt idx="112">
                  <c:v>1.3606653784760145</c:v>
                </c:pt>
                <c:pt idx="113">
                  <c:v>1.3716710073090821</c:v>
                </c:pt>
                <c:pt idx="114">
                  <c:v>1.4457699739561458</c:v>
                </c:pt>
                <c:pt idx="115">
                  <c:v>1.4255229774006555</c:v>
                </c:pt>
                <c:pt idx="116">
                  <c:v>1.480635133999832</c:v>
                </c:pt>
                <c:pt idx="117">
                  <c:v>1.4779467361169454</c:v>
                </c:pt>
                <c:pt idx="118">
                  <c:v>1.5178526421910443</c:v>
                </c:pt>
                <c:pt idx="119">
                  <c:v>1.50810719986558</c:v>
                </c:pt>
                <c:pt idx="120">
                  <c:v>1.4088885155002939</c:v>
                </c:pt>
                <c:pt idx="121">
                  <c:v>1.3635218012265813</c:v>
                </c:pt>
                <c:pt idx="122">
                  <c:v>1.3839368226497519</c:v>
                </c:pt>
                <c:pt idx="123">
                  <c:v>1.3974628244980254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Sheet3!$H$1</c:f>
              <c:strCache>
                <c:ptCount val="1"/>
                <c:pt idx="0">
                  <c:v>中证100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Sheet3!$A$2:$A$125</c:f>
              <c:numCache>
                <c:formatCode>m/d/yyyy</c:formatCode>
                <c:ptCount val="124"/>
                <c:pt idx="0">
                  <c:v>39080</c:v>
                </c:pt>
                <c:pt idx="1">
                  <c:v>39113</c:v>
                </c:pt>
                <c:pt idx="2">
                  <c:v>39141</c:v>
                </c:pt>
                <c:pt idx="3">
                  <c:v>39171</c:v>
                </c:pt>
                <c:pt idx="4">
                  <c:v>39202</c:v>
                </c:pt>
                <c:pt idx="5">
                  <c:v>39233</c:v>
                </c:pt>
                <c:pt idx="6">
                  <c:v>39262</c:v>
                </c:pt>
                <c:pt idx="7">
                  <c:v>39294</c:v>
                </c:pt>
                <c:pt idx="8">
                  <c:v>39325</c:v>
                </c:pt>
                <c:pt idx="9">
                  <c:v>39353</c:v>
                </c:pt>
                <c:pt idx="10">
                  <c:v>39386</c:v>
                </c:pt>
                <c:pt idx="11">
                  <c:v>39416</c:v>
                </c:pt>
                <c:pt idx="12">
                  <c:v>39444</c:v>
                </c:pt>
                <c:pt idx="13">
                  <c:v>39478</c:v>
                </c:pt>
                <c:pt idx="14">
                  <c:v>39507</c:v>
                </c:pt>
                <c:pt idx="15">
                  <c:v>39538</c:v>
                </c:pt>
                <c:pt idx="16">
                  <c:v>39568</c:v>
                </c:pt>
                <c:pt idx="17">
                  <c:v>39598</c:v>
                </c:pt>
                <c:pt idx="18">
                  <c:v>39629</c:v>
                </c:pt>
                <c:pt idx="19">
                  <c:v>39660</c:v>
                </c:pt>
                <c:pt idx="20">
                  <c:v>39689</c:v>
                </c:pt>
                <c:pt idx="21">
                  <c:v>39717</c:v>
                </c:pt>
                <c:pt idx="22">
                  <c:v>39752</c:v>
                </c:pt>
                <c:pt idx="23">
                  <c:v>39780</c:v>
                </c:pt>
                <c:pt idx="24">
                  <c:v>39813</c:v>
                </c:pt>
                <c:pt idx="25">
                  <c:v>39836</c:v>
                </c:pt>
                <c:pt idx="26">
                  <c:v>39871</c:v>
                </c:pt>
                <c:pt idx="27">
                  <c:v>39903</c:v>
                </c:pt>
                <c:pt idx="28">
                  <c:v>39933</c:v>
                </c:pt>
                <c:pt idx="29">
                  <c:v>39960</c:v>
                </c:pt>
                <c:pt idx="30">
                  <c:v>39994</c:v>
                </c:pt>
                <c:pt idx="31">
                  <c:v>40025</c:v>
                </c:pt>
                <c:pt idx="32">
                  <c:v>40056</c:v>
                </c:pt>
                <c:pt idx="33">
                  <c:v>40086</c:v>
                </c:pt>
                <c:pt idx="34">
                  <c:v>40116</c:v>
                </c:pt>
                <c:pt idx="35">
                  <c:v>40147</c:v>
                </c:pt>
                <c:pt idx="36">
                  <c:v>40178</c:v>
                </c:pt>
                <c:pt idx="37">
                  <c:v>40207</c:v>
                </c:pt>
                <c:pt idx="38">
                  <c:v>40235</c:v>
                </c:pt>
                <c:pt idx="39">
                  <c:v>40268</c:v>
                </c:pt>
                <c:pt idx="40">
                  <c:v>40298</c:v>
                </c:pt>
                <c:pt idx="41">
                  <c:v>40329</c:v>
                </c:pt>
                <c:pt idx="42">
                  <c:v>40359</c:v>
                </c:pt>
                <c:pt idx="43">
                  <c:v>40389</c:v>
                </c:pt>
                <c:pt idx="44">
                  <c:v>40421</c:v>
                </c:pt>
                <c:pt idx="45">
                  <c:v>40451</c:v>
                </c:pt>
                <c:pt idx="46">
                  <c:v>40480</c:v>
                </c:pt>
                <c:pt idx="47">
                  <c:v>40512</c:v>
                </c:pt>
                <c:pt idx="48">
                  <c:v>40543</c:v>
                </c:pt>
                <c:pt idx="49">
                  <c:v>40574</c:v>
                </c:pt>
                <c:pt idx="50">
                  <c:v>40602</c:v>
                </c:pt>
                <c:pt idx="51">
                  <c:v>40633</c:v>
                </c:pt>
                <c:pt idx="52">
                  <c:v>40662</c:v>
                </c:pt>
                <c:pt idx="53">
                  <c:v>40694</c:v>
                </c:pt>
                <c:pt idx="54">
                  <c:v>40724</c:v>
                </c:pt>
                <c:pt idx="55">
                  <c:v>40753</c:v>
                </c:pt>
                <c:pt idx="56">
                  <c:v>40786</c:v>
                </c:pt>
                <c:pt idx="57">
                  <c:v>40816</c:v>
                </c:pt>
                <c:pt idx="58">
                  <c:v>40847</c:v>
                </c:pt>
                <c:pt idx="59">
                  <c:v>40877</c:v>
                </c:pt>
                <c:pt idx="60">
                  <c:v>40907</c:v>
                </c:pt>
                <c:pt idx="61">
                  <c:v>40939</c:v>
                </c:pt>
                <c:pt idx="62">
                  <c:v>40968</c:v>
                </c:pt>
                <c:pt idx="63">
                  <c:v>40998</c:v>
                </c:pt>
                <c:pt idx="64">
                  <c:v>41026</c:v>
                </c:pt>
                <c:pt idx="65">
                  <c:v>41060</c:v>
                </c:pt>
                <c:pt idx="66">
                  <c:v>41089</c:v>
                </c:pt>
                <c:pt idx="67">
                  <c:v>41121</c:v>
                </c:pt>
                <c:pt idx="68">
                  <c:v>41152</c:v>
                </c:pt>
                <c:pt idx="69">
                  <c:v>41180</c:v>
                </c:pt>
                <c:pt idx="70">
                  <c:v>41213</c:v>
                </c:pt>
                <c:pt idx="71">
                  <c:v>41243</c:v>
                </c:pt>
                <c:pt idx="72">
                  <c:v>41274</c:v>
                </c:pt>
                <c:pt idx="73">
                  <c:v>41305</c:v>
                </c:pt>
                <c:pt idx="74">
                  <c:v>41333</c:v>
                </c:pt>
                <c:pt idx="75">
                  <c:v>41362</c:v>
                </c:pt>
                <c:pt idx="76">
                  <c:v>41390</c:v>
                </c:pt>
                <c:pt idx="77">
                  <c:v>41425</c:v>
                </c:pt>
                <c:pt idx="78">
                  <c:v>41453</c:v>
                </c:pt>
                <c:pt idx="79">
                  <c:v>41486</c:v>
                </c:pt>
                <c:pt idx="80">
                  <c:v>41516</c:v>
                </c:pt>
                <c:pt idx="81">
                  <c:v>41547</c:v>
                </c:pt>
                <c:pt idx="82">
                  <c:v>41578</c:v>
                </c:pt>
                <c:pt idx="83">
                  <c:v>41607</c:v>
                </c:pt>
                <c:pt idx="84">
                  <c:v>41639</c:v>
                </c:pt>
                <c:pt idx="85">
                  <c:v>41669</c:v>
                </c:pt>
                <c:pt idx="86">
                  <c:v>41698</c:v>
                </c:pt>
                <c:pt idx="87">
                  <c:v>41729</c:v>
                </c:pt>
                <c:pt idx="88">
                  <c:v>41759</c:v>
                </c:pt>
                <c:pt idx="89">
                  <c:v>41789</c:v>
                </c:pt>
                <c:pt idx="90">
                  <c:v>41820</c:v>
                </c:pt>
                <c:pt idx="91">
                  <c:v>41851</c:v>
                </c:pt>
                <c:pt idx="92">
                  <c:v>41880</c:v>
                </c:pt>
                <c:pt idx="93">
                  <c:v>41912</c:v>
                </c:pt>
                <c:pt idx="94">
                  <c:v>41943</c:v>
                </c:pt>
                <c:pt idx="95">
                  <c:v>41971</c:v>
                </c:pt>
                <c:pt idx="96">
                  <c:v>42004</c:v>
                </c:pt>
                <c:pt idx="97">
                  <c:v>42034</c:v>
                </c:pt>
                <c:pt idx="98">
                  <c:v>42062</c:v>
                </c:pt>
                <c:pt idx="99">
                  <c:v>42094</c:v>
                </c:pt>
                <c:pt idx="100">
                  <c:v>42124</c:v>
                </c:pt>
                <c:pt idx="101">
                  <c:v>42153</c:v>
                </c:pt>
                <c:pt idx="102">
                  <c:v>42185</c:v>
                </c:pt>
                <c:pt idx="103">
                  <c:v>42216</c:v>
                </c:pt>
                <c:pt idx="104">
                  <c:v>42247</c:v>
                </c:pt>
                <c:pt idx="105">
                  <c:v>42277</c:v>
                </c:pt>
                <c:pt idx="106">
                  <c:v>42307</c:v>
                </c:pt>
                <c:pt idx="107">
                  <c:v>42338</c:v>
                </c:pt>
                <c:pt idx="108">
                  <c:v>42369</c:v>
                </c:pt>
                <c:pt idx="109">
                  <c:v>42398</c:v>
                </c:pt>
                <c:pt idx="110">
                  <c:v>42429</c:v>
                </c:pt>
                <c:pt idx="111">
                  <c:v>42460</c:v>
                </c:pt>
                <c:pt idx="112">
                  <c:v>42489</c:v>
                </c:pt>
                <c:pt idx="113">
                  <c:v>42521</c:v>
                </c:pt>
                <c:pt idx="114">
                  <c:v>42551</c:v>
                </c:pt>
                <c:pt idx="115">
                  <c:v>42580</c:v>
                </c:pt>
                <c:pt idx="116">
                  <c:v>42613</c:v>
                </c:pt>
                <c:pt idx="117">
                  <c:v>42643</c:v>
                </c:pt>
                <c:pt idx="118">
                  <c:v>42674</c:v>
                </c:pt>
                <c:pt idx="119">
                  <c:v>42704</c:v>
                </c:pt>
                <c:pt idx="120">
                  <c:v>42734</c:v>
                </c:pt>
                <c:pt idx="121">
                  <c:v>42761</c:v>
                </c:pt>
                <c:pt idx="122">
                  <c:v>42794</c:v>
                </c:pt>
                <c:pt idx="123">
                  <c:v>42803</c:v>
                </c:pt>
              </c:numCache>
            </c:numRef>
          </c:cat>
          <c:val>
            <c:numRef>
              <c:f>Sheet3!$H$2:$H$125</c:f>
              <c:numCache>
                <c:formatCode>0.000_);[Red]\(0.000\)</c:formatCode>
                <c:ptCount val="124"/>
                <c:pt idx="0">
                  <c:v>1</c:v>
                </c:pt>
                <c:pt idx="1">
                  <c:v>1.1446408752180117</c:v>
                </c:pt>
                <c:pt idx="2">
                  <c:v>1.1710224970491341</c:v>
                </c:pt>
                <c:pt idx="3">
                  <c:v>1.2675378327431601</c:v>
                </c:pt>
                <c:pt idx="4">
                  <c:v>1.5484602646089884</c:v>
                </c:pt>
                <c:pt idx="5">
                  <c:v>1.706556207388616</c:v>
                </c:pt>
                <c:pt idx="6">
                  <c:v>1.6831518771030427</c:v>
                </c:pt>
                <c:pt idx="7">
                  <c:v>1.9825590613603932</c:v>
                </c:pt>
                <c:pt idx="8">
                  <c:v>2.4031499392209712</c:v>
                </c:pt>
                <c:pt idx="9">
                  <c:v>2.5146222010816905</c:v>
                </c:pt>
                <c:pt idx="10">
                  <c:v>2.6547971389813791</c:v>
                </c:pt>
                <c:pt idx="11">
                  <c:v>2.2197117840847032</c:v>
                </c:pt>
                <c:pt idx="12">
                  <c:v>2.4569041453059213</c:v>
                </c:pt>
                <c:pt idx="13">
                  <c:v>2.0630340186389025</c:v>
                </c:pt>
                <c:pt idx="14">
                  <c:v>2.0488522453006364</c:v>
                </c:pt>
                <c:pt idx="15">
                  <c:v>1.6844379261138422</c:v>
                </c:pt>
                <c:pt idx="16">
                  <c:v>1.8138972570160143</c:v>
                </c:pt>
                <c:pt idx="17">
                  <c:v>1.6365017705195291</c:v>
                </c:pt>
                <c:pt idx="18">
                  <c:v>1.271263851452531</c:v>
                </c:pt>
                <c:pt idx="19">
                  <c:v>1.2624905308035168</c:v>
                </c:pt>
                <c:pt idx="20">
                  <c:v>1.1234474922044293</c:v>
                </c:pt>
                <c:pt idx="21">
                  <c:v>1.0463374028856829</c:v>
                </c:pt>
                <c:pt idx="22">
                  <c:v>0.77905942251114302</c:v>
                </c:pt>
                <c:pt idx="23">
                  <c:v>0.8432253404506459</c:v>
                </c:pt>
                <c:pt idx="24">
                  <c:v>0.82361749731339096</c:v>
                </c:pt>
                <c:pt idx="25">
                  <c:v>0.90781406902383621</c:v>
                </c:pt>
                <c:pt idx="26">
                  <c:v>0.94672586015538318</c:v>
                </c:pt>
                <c:pt idx="27">
                  <c:v>1.0924722090093901</c:v>
                </c:pt>
                <c:pt idx="28">
                  <c:v>1.1439273822736644</c:v>
                </c:pt>
                <c:pt idx="29">
                  <c:v>1.1977696739072992</c:v>
                </c:pt>
                <c:pt idx="30">
                  <c:v>1.4085627961876579</c:v>
                </c:pt>
                <c:pt idx="31">
                  <c:v>1.6592278420802289</c:v>
                </c:pt>
                <c:pt idx="32">
                  <c:v>1.2323564645984186</c:v>
                </c:pt>
                <c:pt idx="33">
                  <c:v>1.3200632454239563</c:v>
                </c:pt>
                <c:pt idx="34">
                  <c:v>1.4276509345876722</c:v>
                </c:pt>
                <c:pt idx="35">
                  <c:v>1.5044086817116789</c:v>
                </c:pt>
                <c:pt idx="36">
                  <c:v>1.5442101368849432</c:v>
                </c:pt>
                <c:pt idx="37">
                  <c:v>1.3576977960995724</c:v>
                </c:pt>
                <c:pt idx="38">
                  <c:v>1.3799349928650713</c:v>
                </c:pt>
                <c:pt idx="39">
                  <c:v>1.4169044976481167</c:v>
                </c:pt>
                <c:pt idx="40">
                  <c:v>1.2800151507143747</c:v>
                </c:pt>
                <c:pt idx="41">
                  <c:v>1.1478912319644847</c:v>
                </c:pt>
                <c:pt idx="42">
                  <c:v>1.0768414283952583</c:v>
                </c:pt>
                <c:pt idx="43">
                  <c:v>1.1946998925356318</c:v>
                </c:pt>
                <c:pt idx="44">
                  <c:v>1.1853319944329945</c:v>
                </c:pt>
                <c:pt idx="45">
                  <c:v>1.1817292954917828</c:v>
                </c:pt>
                <c:pt idx="46">
                  <c:v>1.3664623081937191</c:v>
                </c:pt>
                <c:pt idx="47">
                  <c:v>1.2426492609622477</c:v>
                </c:pt>
                <c:pt idx="48">
                  <c:v>1.2465602593238565</c:v>
                </c:pt>
                <c:pt idx="49">
                  <c:v>1.240958018427498</c:v>
                </c:pt>
                <c:pt idx="50">
                  <c:v>1.2876521677853545</c:v>
                </c:pt>
                <c:pt idx="51">
                  <c:v>1.3015168331483551</c:v>
                </c:pt>
                <c:pt idx="52">
                  <c:v>1.3069164772827384</c:v>
                </c:pt>
                <c:pt idx="53">
                  <c:v>1.2339992600813923</c:v>
                </c:pt>
                <c:pt idx="54">
                  <c:v>1.2404823564645995</c:v>
                </c:pt>
                <c:pt idx="55">
                  <c:v>1.1966509874390019</c:v>
                </c:pt>
                <c:pt idx="56">
                  <c:v>1.1480277645649466</c:v>
                </c:pt>
                <c:pt idx="57">
                  <c:v>1.0517898983492779</c:v>
                </c:pt>
                <c:pt idx="58">
                  <c:v>1.1085346088120793</c:v>
                </c:pt>
                <c:pt idx="59">
                  <c:v>1.030543664006484</c:v>
                </c:pt>
                <c:pt idx="60">
                  <c:v>0.98634233567640983</c:v>
                </c:pt>
                <c:pt idx="61">
                  <c:v>1.0503320825185429</c:v>
                </c:pt>
                <c:pt idx="62">
                  <c:v>1.1068874090516718</c:v>
                </c:pt>
                <c:pt idx="63">
                  <c:v>1.0378239346052893</c:v>
                </c:pt>
                <c:pt idx="64">
                  <c:v>1.1114766661381541</c:v>
                </c:pt>
                <c:pt idx="65">
                  <c:v>1.1017828515053827</c:v>
                </c:pt>
                <c:pt idx="66">
                  <c:v>1.0413649736624215</c:v>
                </c:pt>
                <c:pt idx="67">
                  <c:v>0.99644134383313132</c:v>
                </c:pt>
                <c:pt idx="68">
                  <c:v>0.93369360322745498</c:v>
                </c:pt>
                <c:pt idx="69">
                  <c:v>0.9706983422299742</c:v>
                </c:pt>
                <c:pt idx="70">
                  <c:v>0.9558118845022292</c:v>
                </c:pt>
                <c:pt idx="71">
                  <c:v>0.9235241266317854</c:v>
                </c:pt>
                <c:pt idx="72">
                  <c:v>1.0925426774483384</c:v>
                </c:pt>
                <c:pt idx="73">
                  <c:v>1.1660280464387018</c:v>
                </c:pt>
                <c:pt idx="74">
                  <c:v>1.1485650864119239</c:v>
                </c:pt>
                <c:pt idx="75">
                  <c:v>1.0596295121822319</c:v>
                </c:pt>
                <c:pt idx="76">
                  <c:v>1.0414178249916324</c:v>
                </c:pt>
                <c:pt idx="77">
                  <c:v>1.0908514349135887</c:v>
                </c:pt>
                <c:pt idx="78">
                  <c:v>0.91919472191392348</c:v>
                </c:pt>
                <c:pt idx="79">
                  <c:v>0.90472226626499719</c:v>
                </c:pt>
                <c:pt idx="80">
                  <c:v>0.95260997480753373</c:v>
                </c:pt>
                <c:pt idx="81">
                  <c:v>0.98797191832707987</c:v>
                </c:pt>
                <c:pt idx="82">
                  <c:v>0.98048464668886492</c:v>
                </c:pt>
                <c:pt idx="83">
                  <c:v>0.99878441942814944</c:v>
                </c:pt>
                <c:pt idx="84">
                  <c:v>0.94922308546059997</c:v>
                </c:pt>
                <c:pt idx="85">
                  <c:v>0.88963761605271108</c:v>
                </c:pt>
                <c:pt idx="86">
                  <c:v>0.8765481035181375</c:v>
                </c:pt>
                <c:pt idx="87">
                  <c:v>0.87112643799658296</c:v>
                </c:pt>
                <c:pt idx="88">
                  <c:v>0.88112855204975138</c:v>
                </c:pt>
                <c:pt idx="89">
                  <c:v>0.87993058858763706</c:v>
                </c:pt>
                <c:pt idx="90">
                  <c:v>0.87797949368426687</c:v>
                </c:pt>
                <c:pt idx="91">
                  <c:v>0.96134806123707428</c:v>
                </c:pt>
                <c:pt idx="92">
                  <c:v>0.9399520814615161</c:v>
                </c:pt>
                <c:pt idx="93">
                  <c:v>0.96853584200976073</c:v>
                </c:pt>
                <c:pt idx="94">
                  <c:v>0.99702270845445207</c:v>
                </c:pt>
                <c:pt idx="95">
                  <c:v>1.1321547486919308</c:v>
                </c:pt>
                <c:pt idx="96">
                  <c:v>1.5153356940260396</c:v>
                </c:pt>
                <c:pt idx="97">
                  <c:v>1.4320155735250089</c:v>
                </c:pt>
                <c:pt idx="98">
                  <c:v>1.4684301393513393</c:v>
                </c:pt>
                <c:pt idx="99">
                  <c:v>1.6406726212497591</c:v>
                </c:pt>
                <c:pt idx="100">
                  <c:v>1.9502404735479117</c:v>
                </c:pt>
                <c:pt idx="101">
                  <c:v>1.8990231312650867</c:v>
                </c:pt>
                <c:pt idx="102">
                  <c:v>1.7778438419392932</c:v>
                </c:pt>
                <c:pt idx="103">
                  <c:v>1.516969680954144</c:v>
                </c:pt>
                <c:pt idx="104">
                  <c:v>1.3580633511266156</c:v>
                </c:pt>
                <c:pt idx="105">
                  <c:v>1.3059519405246387</c:v>
                </c:pt>
                <c:pt idx="106">
                  <c:v>1.4112317883128107</c:v>
                </c:pt>
                <c:pt idx="107">
                  <c:v>1.4215245846766391</c:v>
                </c:pt>
                <c:pt idx="108">
                  <c:v>1.4923541743741535</c:v>
                </c:pt>
                <c:pt idx="109">
                  <c:v>1.2186723746102226</c:v>
                </c:pt>
                <c:pt idx="110">
                  <c:v>1.1964351778447242</c:v>
                </c:pt>
                <c:pt idx="111">
                  <c:v>1.3247361837816904</c:v>
                </c:pt>
                <c:pt idx="112">
                  <c:v>1.3071410954318849</c:v>
                </c:pt>
                <c:pt idx="113">
                  <c:v>1.3149630921551028</c:v>
                </c:pt>
                <c:pt idx="114">
                  <c:v>1.3035780349875818</c:v>
                </c:pt>
                <c:pt idx="115">
                  <c:v>1.313522893434105</c:v>
                </c:pt>
                <c:pt idx="116">
                  <c:v>1.3673123337385287</c:v>
                </c:pt>
                <c:pt idx="117">
                  <c:v>1.3400542606979915</c:v>
                </c:pt>
                <c:pt idx="118">
                  <c:v>1.3765921462924808</c:v>
                </c:pt>
                <c:pt idx="119">
                  <c:v>1.4762565403519916</c:v>
                </c:pt>
                <c:pt idx="120">
                  <c:v>1.3804987403766555</c:v>
                </c:pt>
                <c:pt idx="121">
                  <c:v>1.4274923806000406</c:v>
                </c:pt>
                <c:pt idx="122">
                  <c:v>1.4438586755456917</c:v>
                </c:pt>
                <c:pt idx="123">
                  <c:v>1.4311435265930288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Sheet3!$I$1</c:f>
              <c:strCache>
                <c:ptCount val="1"/>
                <c:pt idx="0">
                  <c:v>中证200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Sheet3!$A$2:$A$125</c:f>
              <c:numCache>
                <c:formatCode>m/d/yyyy</c:formatCode>
                <c:ptCount val="124"/>
                <c:pt idx="0">
                  <c:v>39080</c:v>
                </c:pt>
                <c:pt idx="1">
                  <c:v>39113</c:v>
                </c:pt>
                <c:pt idx="2">
                  <c:v>39141</c:v>
                </c:pt>
                <c:pt idx="3">
                  <c:v>39171</c:v>
                </c:pt>
                <c:pt idx="4">
                  <c:v>39202</c:v>
                </c:pt>
                <c:pt idx="5">
                  <c:v>39233</c:v>
                </c:pt>
                <c:pt idx="6">
                  <c:v>39262</c:v>
                </c:pt>
                <c:pt idx="7">
                  <c:v>39294</c:v>
                </c:pt>
                <c:pt idx="8">
                  <c:v>39325</c:v>
                </c:pt>
                <c:pt idx="9">
                  <c:v>39353</c:v>
                </c:pt>
                <c:pt idx="10">
                  <c:v>39386</c:v>
                </c:pt>
                <c:pt idx="11">
                  <c:v>39416</c:v>
                </c:pt>
                <c:pt idx="12">
                  <c:v>39444</c:v>
                </c:pt>
                <c:pt idx="13">
                  <c:v>39478</c:v>
                </c:pt>
                <c:pt idx="14">
                  <c:v>39507</c:v>
                </c:pt>
                <c:pt idx="15">
                  <c:v>39538</c:v>
                </c:pt>
                <c:pt idx="16">
                  <c:v>39568</c:v>
                </c:pt>
                <c:pt idx="17">
                  <c:v>39598</c:v>
                </c:pt>
                <c:pt idx="18">
                  <c:v>39629</c:v>
                </c:pt>
                <c:pt idx="19">
                  <c:v>39660</c:v>
                </c:pt>
                <c:pt idx="20">
                  <c:v>39689</c:v>
                </c:pt>
                <c:pt idx="21">
                  <c:v>39717</c:v>
                </c:pt>
                <c:pt idx="22">
                  <c:v>39752</c:v>
                </c:pt>
                <c:pt idx="23">
                  <c:v>39780</c:v>
                </c:pt>
                <c:pt idx="24">
                  <c:v>39813</c:v>
                </c:pt>
                <c:pt idx="25">
                  <c:v>39836</c:v>
                </c:pt>
                <c:pt idx="26">
                  <c:v>39871</c:v>
                </c:pt>
                <c:pt idx="27">
                  <c:v>39903</c:v>
                </c:pt>
                <c:pt idx="28">
                  <c:v>39933</c:v>
                </c:pt>
                <c:pt idx="29">
                  <c:v>39960</c:v>
                </c:pt>
                <c:pt idx="30">
                  <c:v>39994</c:v>
                </c:pt>
                <c:pt idx="31">
                  <c:v>40025</c:v>
                </c:pt>
                <c:pt idx="32">
                  <c:v>40056</c:v>
                </c:pt>
                <c:pt idx="33">
                  <c:v>40086</c:v>
                </c:pt>
                <c:pt idx="34">
                  <c:v>40116</c:v>
                </c:pt>
                <c:pt idx="35">
                  <c:v>40147</c:v>
                </c:pt>
                <c:pt idx="36">
                  <c:v>40178</c:v>
                </c:pt>
                <c:pt idx="37">
                  <c:v>40207</c:v>
                </c:pt>
                <c:pt idx="38">
                  <c:v>40235</c:v>
                </c:pt>
                <c:pt idx="39">
                  <c:v>40268</c:v>
                </c:pt>
                <c:pt idx="40">
                  <c:v>40298</c:v>
                </c:pt>
                <c:pt idx="41">
                  <c:v>40329</c:v>
                </c:pt>
                <c:pt idx="42">
                  <c:v>40359</c:v>
                </c:pt>
                <c:pt idx="43">
                  <c:v>40389</c:v>
                </c:pt>
                <c:pt idx="44">
                  <c:v>40421</c:v>
                </c:pt>
                <c:pt idx="45">
                  <c:v>40451</c:v>
                </c:pt>
                <c:pt idx="46">
                  <c:v>40480</c:v>
                </c:pt>
                <c:pt idx="47">
                  <c:v>40512</c:v>
                </c:pt>
                <c:pt idx="48">
                  <c:v>40543</c:v>
                </c:pt>
                <c:pt idx="49">
                  <c:v>40574</c:v>
                </c:pt>
                <c:pt idx="50">
                  <c:v>40602</c:v>
                </c:pt>
                <c:pt idx="51">
                  <c:v>40633</c:v>
                </c:pt>
                <c:pt idx="52">
                  <c:v>40662</c:v>
                </c:pt>
                <c:pt idx="53">
                  <c:v>40694</c:v>
                </c:pt>
                <c:pt idx="54">
                  <c:v>40724</c:v>
                </c:pt>
                <c:pt idx="55">
                  <c:v>40753</c:v>
                </c:pt>
                <c:pt idx="56">
                  <c:v>40786</c:v>
                </c:pt>
                <c:pt idx="57">
                  <c:v>40816</c:v>
                </c:pt>
                <c:pt idx="58">
                  <c:v>40847</c:v>
                </c:pt>
                <c:pt idx="59">
                  <c:v>40877</c:v>
                </c:pt>
                <c:pt idx="60">
                  <c:v>40907</c:v>
                </c:pt>
                <c:pt idx="61">
                  <c:v>40939</c:v>
                </c:pt>
                <c:pt idx="62">
                  <c:v>40968</c:v>
                </c:pt>
                <c:pt idx="63">
                  <c:v>40998</c:v>
                </c:pt>
                <c:pt idx="64">
                  <c:v>41026</c:v>
                </c:pt>
                <c:pt idx="65">
                  <c:v>41060</c:v>
                </c:pt>
                <c:pt idx="66">
                  <c:v>41089</c:v>
                </c:pt>
                <c:pt idx="67">
                  <c:v>41121</c:v>
                </c:pt>
                <c:pt idx="68">
                  <c:v>41152</c:v>
                </c:pt>
                <c:pt idx="69">
                  <c:v>41180</c:v>
                </c:pt>
                <c:pt idx="70">
                  <c:v>41213</c:v>
                </c:pt>
                <c:pt idx="71">
                  <c:v>41243</c:v>
                </c:pt>
                <c:pt idx="72">
                  <c:v>41274</c:v>
                </c:pt>
                <c:pt idx="73">
                  <c:v>41305</c:v>
                </c:pt>
                <c:pt idx="74">
                  <c:v>41333</c:v>
                </c:pt>
                <c:pt idx="75">
                  <c:v>41362</c:v>
                </c:pt>
                <c:pt idx="76">
                  <c:v>41390</c:v>
                </c:pt>
                <c:pt idx="77">
                  <c:v>41425</c:v>
                </c:pt>
                <c:pt idx="78">
                  <c:v>41453</c:v>
                </c:pt>
                <c:pt idx="79">
                  <c:v>41486</c:v>
                </c:pt>
                <c:pt idx="80">
                  <c:v>41516</c:v>
                </c:pt>
                <c:pt idx="81">
                  <c:v>41547</c:v>
                </c:pt>
                <c:pt idx="82">
                  <c:v>41578</c:v>
                </c:pt>
                <c:pt idx="83">
                  <c:v>41607</c:v>
                </c:pt>
                <c:pt idx="84">
                  <c:v>41639</c:v>
                </c:pt>
                <c:pt idx="85">
                  <c:v>41669</c:v>
                </c:pt>
                <c:pt idx="86">
                  <c:v>41698</c:v>
                </c:pt>
                <c:pt idx="87">
                  <c:v>41729</c:v>
                </c:pt>
                <c:pt idx="88">
                  <c:v>41759</c:v>
                </c:pt>
                <c:pt idx="89">
                  <c:v>41789</c:v>
                </c:pt>
                <c:pt idx="90">
                  <c:v>41820</c:v>
                </c:pt>
                <c:pt idx="91">
                  <c:v>41851</c:v>
                </c:pt>
                <c:pt idx="92">
                  <c:v>41880</c:v>
                </c:pt>
                <c:pt idx="93">
                  <c:v>41912</c:v>
                </c:pt>
                <c:pt idx="94">
                  <c:v>41943</c:v>
                </c:pt>
                <c:pt idx="95">
                  <c:v>41971</c:v>
                </c:pt>
                <c:pt idx="96">
                  <c:v>42004</c:v>
                </c:pt>
                <c:pt idx="97">
                  <c:v>42034</c:v>
                </c:pt>
                <c:pt idx="98">
                  <c:v>42062</c:v>
                </c:pt>
                <c:pt idx="99">
                  <c:v>42094</c:v>
                </c:pt>
                <c:pt idx="100">
                  <c:v>42124</c:v>
                </c:pt>
                <c:pt idx="101">
                  <c:v>42153</c:v>
                </c:pt>
                <c:pt idx="102">
                  <c:v>42185</c:v>
                </c:pt>
                <c:pt idx="103">
                  <c:v>42216</c:v>
                </c:pt>
                <c:pt idx="104">
                  <c:v>42247</c:v>
                </c:pt>
                <c:pt idx="105">
                  <c:v>42277</c:v>
                </c:pt>
                <c:pt idx="106">
                  <c:v>42307</c:v>
                </c:pt>
                <c:pt idx="107">
                  <c:v>42338</c:v>
                </c:pt>
                <c:pt idx="108">
                  <c:v>42369</c:v>
                </c:pt>
                <c:pt idx="109">
                  <c:v>42398</c:v>
                </c:pt>
                <c:pt idx="110">
                  <c:v>42429</c:v>
                </c:pt>
                <c:pt idx="111">
                  <c:v>42460</c:v>
                </c:pt>
                <c:pt idx="112">
                  <c:v>42489</c:v>
                </c:pt>
                <c:pt idx="113">
                  <c:v>42521</c:v>
                </c:pt>
                <c:pt idx="114">
                  <c:v>42551</c:v>
                </c:pt>
                <c:pt idx="115">
                  <c:v>42580</c:v>
                </c:pt>
                <c:pt idx="116">
                  <c:v>42613</c:v>
                </c:pt>
                <c:pt idx="117">
                  <c:v>42643</c:v>
                </c:pt>
                <c:pt idx="118">
                  <c:v>42674</c:v>
                </c:pt>
                <c:pt idx="119">
                  <c:v>42704</c:v>
                </c:pt>
                <c:pt idx="120">
                  <c:v>42734</c:v>
                </c:pt>
                <c:pt idx="121">
                  <c:v>42761</c:v>
                </c:pt>
                <c:pt idx="122">
                  <c:v>42794</c:v>
                </c:pt>
                <c:pt idx="123">
                  <c:v>42803</c:v>
                </c:pt>
              </c:numCache>
            </c:numRef>
          </c:cat>
          <c:val>
            <c:numRef>
              <c:f>Sheet3!$I$2:$I$125</c:f>
              <c:numCache>
                <c:formatCode>0.000_);[Red]\(0.000\)</c:formatCode>
                <c:ptCount val="124"/>
                <c:pt idx="0">
                  <c:v>1</c:v>
                </c:pt>
                <c:pt idx="1">
                  <c:v>1</c:v>
                </c:pt>
                <c:pt idx="2">
                  <c:v>1.1544695923635711</c:v>
                </c:pt>
                <c:pt idx="3">
                  <c:v>1.2838030673175058</c:v>
                </c:pt>
                <c:pt idx="4">
                  <c:v>1.773908867142943</c:v>
                </c:pt>
                <c:pt idx="5">
                  <c:v>1.9623119871063681</c:v>
                </c:pt>
                <c:pt idx="6">
                  <c:v>1.7898411848102671</c:v>
                </c:pt>
                <c:pt idx="7">
                  <c:v>2.1441713116684604</c:v>
                </c:pt>
                <c:pt idx="8">
                  <c:v>2.4524593494996334</c:v>
                </c:pt>
                <c:pt idx="9">
                  <c:v>2.6183494118896657</c:v>
                </c:pt>
                <c:pt idx="10">
                  <c:v>2.4834003722158857</c:v>
                </c:pt>
                <c:pt idx="11">
                  <c:v>2.0490253577844384</c:v>
                </c:pt>
                <c:pt idx="12">
                  <c:v>2.4104257392364503</c:v>
                </c:pt>
                <c:pt idx="13">
                  <c:v>2.2374977486942433</c:v>
                </c:pt>
                <c:pt idx="14">
                  <c:v>2.3452925773871933</c:v>
                </c:pt>
                <c:pt idx="15">
                  <c:v>1.8531825381798372</c:v>
                </c:pt>
                <c:pt idx="16">
                  <c:v>1.8201172064412752</c:v>
                </c:pt>
                <c:pt idx="17">
                  <c:v>1.6984820426616676</c:v>
                </c:pt>
                <c:pt idx="18">
                  <c:v>1.3000401771489007</c:v>
                </c:pt>
                <c:pt idx="19">
                  <c:v>1.3414734392101271</c:v>
                </c:pt>
                <c:pt idx="20">
                  <c:v>1.0321001565523393</c:v>
                </c:pt>
                <c:pt idx="21">
                  <c:v>0.98619660941807841</c:v>
                </c:pt>
                <c:pt idx="22">
                  <c:v>0.72372899358551079</c:v>
                </c:pt>
                <c:pt idx="23">
                  <c:v>0.8282496155462481</c:v>
                </c:pt>
                <c:pt idx="24">
                  <c:v>0.8555700767983897</c:v>
                </c:pt>
                <c:pt idx="25">
                  <c:v>0.98982178894528106</c:v>
                </c:pt>
                <c:pt idx="26">
                  <c:v>1.0654518082026041</c:v>
                </c:pt>
                <c:pt idx="27">
                  <c:v>1.2900882511856884</c:v>
                </c:pt>
                <c:pt idx="28">
                  <c:v>1.3460591758604612</c:v>
                </c:pt>
                <c:pt idx="29">
                  <c:v>1.4307960155351651</c:v>
                </c:pt>
                <c:pt idx="30">
                  <c:v>1.5560563588419754</c:v>
                </c:pt>
                <c:pt idx="31">
                  <c:v>1.8407830387778767</c:v>
                </c:pt>
                <c:pt idx="32">
                  <c:v>1.4604716889642153</c:v>
                </c:pt>
                <c:pt idx="33">
                  <c:v>1.5201139737971106</c:v>
                </c:pt>
                <c:pt idx="34">
                  <c:v>1.6944273832669108</c:v>
                </c:pt>
                <c:pt idx="35">
                  <c:v>1.8758664640876328</c:v>
                </c:pt>
                <c:pt idx="36">
                  <c:v>1.8776490364411365</c:v>
                </c:pt>
                <c:pt idx="37">
                  <c:v>1.7518391436263807</c:v>
                </c:pt>
                <c:pt idx="38">
                  <c:v>1.8225416895645636</c:v>
                </c:pt>
                <c:pt idx="39">
                  <c:v>1.8311636133572864</c:v>
                </c:pt>
                <c:pt idx="40">
                  <c:v>1.7299772329489573</c:v>
                </c:pt>
                <c:pt idx="41">
                  <c:v>1.5892371421578368</c:v>
                </c:pt>
                <c:pt idx="42">
                  <c:v>1.4257623267649091</c:v>
                </c:pt>
                <c:pt idx="43">
                  <c:v>1.62468539445186</c:v>
                </c:pt>
                <c:pt idx="44">
                  <c:v>1.7088403581769744</c:v>
                </c:pt>
                <c:pt idx="45">
                  <c:v>1.7739227213322197</c:v>
                </c:pt>
                <c:pt idx="46">
                  <c:v>2.0266970227347256</c:v>
                </c:pt>
                <c:pt idx="47">
                  <c:v>1.9516996781210032</c:v>
                </c:pt>
                <c:pt idx="48">
                  <c:v>1.9259355041308581</c:v>
                </c:pt>
                <c:pt idx="49">
                  <c:v>1.8547803880096618</c:v>
                </c:pt>
                <c:pt idx="50">
                  <c:v>2.0028678171801193</c:v>
                </c:pt>
                <c:pt idx="51">
                  <c:v>1.9396280611985734</c:v>
                </c:pt>
                <c:pt idx="52">
                  <c:v>1.8748412540812145</c:v>
                </c:pt>
                <c:pt idx="53">
                  <c:v>1.7486572981560085</c:v>
                </c:pt>
                <c:pt idx="54">
                  <c:v>1.8021667952027571</c:v>
                </c:pt>
                <c:pt idx="55">
                  <c:v>1.7994005754106626</c:v>
                </c:pt>
                <c:pt idx="56">
                  <c:v>1.7185567629224965</c:v>
                </c:pt>
                <c:pt idx="57">
                  <c:v>1.5287220434005582</c:v>
                </c:pt>
                <c:pt idx="58">
                  <c:v>1.5679663435561868</c:v>
                </c:pt>
                <c:pt idx="59">
                  <c:v>1.4847165201971</c:v>
                </c:pt>
                <c:pt idx="60">
                  <c:v>1.3057111586258503</c:v>
                </c:pt>
                <c:pt idx="61">
                  <c:v>1.3341676633986186</c:v>
                </c:pt>
                <c:pt idx="62">
                  <c:v>1.4681884723909113</c:v>
                </c:pt>
                <c:pt idx="63">
                  <c:v>1.3518456089147104</c:v>
                </c:pt>
                <c:pt idx="64">
                  <c:v>1.4428445421421361</c:v>
                </c:pt>
                <c:pt idx="65">
                  <c:v>1.4782004331743195</c:v>
                </c:pt>
                <c:pt idx="66">
                  <c:v>1.3536835980253179</c:v>
                </c:pt>
                <c:pt idx="67">
                  <c:v>1.2590363949552292</c:v>
                </c:pt>
                <c:pt idx="68">
                  <c:v>1.2101311068111824</c:v>
                </c:pt>
                <c:pt idx="69">
                  <c:v>1.2594658748227832</c:v>
                </c:pt>
                <c:pt idx="70">
                  <c:v>1.2351148281387834</c:v>
                </c:pt>
                <c:pt idx="71">
                  <c:v>1.1304879907269303</c:v>
                </c:pt>
                <c:pt idx="72">
                  <c:v>1.323998688470083</c:v>
                </c:pt>
                <c:pt idx="73">
                  <c:v>1.4036418045543351</c:v>
                </c:pt>
                <c:pt idx="74">
                  <c:v>1.4261548621277278</c:v>
                </c:pt>
                <c:pt idx="75">
                  <c:v>1.3626149320452028</c:v>
                </c:pt>
                <c:pt idx="76">
                  <c:v>1.3312167210828447</c:v>
                </c:pt>
                <c:pt idx="77">
                  <c:v>1.4643739522769372</c:v>
                </c:pt>
                <c:pt idx="78">
                  <c:v>1.2410490392119748</c:v>
                </c:pt>
                <c:pt idx="79">
                  <c:v>1.265977343782472</c:v>
                </c:pt>
                <c:pt idx="80">
                  <c:v>1.3408869451974466</c:v>
                </c:pt>
                <c:pt idx="81">
                  <c:v>1.4058954193432203</c:v>
                </c:pt>
                <c:pt idx="82">
                  <c:v>1.3669374390992941</c:v>
                </c:pt>
                <c:pt idx="83">
                  <c:v>1.427073856683031</c:v>
                </c:pt>
                <c:pt idx="84">
                  <c:v>1.3762936349236412</c:v>
                </c:pt>
                <c:pt idx="85">
                  <c:v>1.3210200377757571</c:v>
                </c:pt>
                <c:pt idx="86">
                  <c:v>1.316411210809963</c:v>
                </c:pt>
                <c:pt idx="87">
                  <c:v>1.2763864579917898</c:v>
                </c:pt>
                <c:pt idx="88">
                  <c:v>1.2706508236315532</c:v>
                </c:pt>
                <c:pt idx="89">
                  <c:v>1.2701613089438035</c:v>
                </c:pt>
                <c:pt idx="90">
                  <c:v>1.289326270775512</c:v>
                </c:pt>
                <c:pt idx="91">
                  <c:v>1.3781685685389842</c:v>
                </c:pt>
                <c:pt idx="92">
                  <c:v>1.4137830711043182</c:v>
                </c:pt>
                <c:pt idx="93">
                  <c:v>1.525147662567367</c:v>
                </c:pt>
                <c:pt idx="94">
                  <c:v>1.5457534600837728</c:v>
                </c:pt>
                <c:pt idx="95">
                  <c:v>1.6904373767554424</c:v>
                </c:pt>
                <c:pt idx="96">
                  <c:v>1.8970957001214563</c:v>
                </c:pt>
                <c:pt idx="97">
                  <c:v>1.9461718565999064</c:v>
                </c:pt>
                <c:pt idx="98">
                  <c:v>2.0782530790935683</c:v>
                </c:pt>
                <c:pt idx="99">
                  <c:v>2.4174959938302694</c:v>
                </c:pt>
                <c:pt idx="100">
                  <c:v>2.7667277790349192</c:v>
                </c:pt>
                <c:pt idx="101">
                  <c:v>3.0463468811910928</c:v>
                </c:pt>
                <c:pt idx="102">
                  <c:v>2.7625530499997706</c:v>
                </c:pt>
                <c:pt idx="103">
                  <c:v>2.3566807209720113</c:v>
                </c:pt>
                <c:pt idx="104">
                  <c:v>2.0292508116245895</c:v>
                </c:pt>
                <c:pt idx="105">
                  <c:v>1.8962783029541761</c:v>
                </c:pt>
                <c:pt idx="106">
                  <c:v>2.1658946804531256</c:v>
                </c:pt>
                <c:pt idx="107">
                  <c:v>2.1921899316988478</c:v>
                </c:pt>
                <c:pt idx="108">
                  <c:v>2.2804411173865469</c:v>
                </c:pt>
                <c:pt idx="109">
                  <c:v>1.7010727760562672</c:v>
                </c:pt>
                <c:pt idx="110">
                  <c:v>1.6463302561639603</c:v>
                </c:pt>
                <c:pt idx="111">
                  <c:v>1.8740561833555778</c:v>
                </c:pt>
                <c:pt idx="112">
                  <c:v>1.8193182815263631</c:v>
                </c:pt>
                <c:pt idx="113">
                  <c:v>1.8204820334255414</c:v>
                </c:pt>
                <c:pt idx="114">
                  <c:v>1.82370082340065</c:v>
                </c:pt>
                <c:pt idx="115">
                  <c:v>1.8782540027061858</c:v>
                </c:pt>
                <c:pt idx="116">
                  <c:v>1.9436827205933296</c:v>
                </c:pt>
                <c:pt idx="117">
                  <c:v>1.8921636087392235</c:v>
                </c:pt>
                <c:pt idx="118">
                  <c:v>1.9348298936460078</c:v>
                </c:pt>
                <c:pt idx="119">
                  <c:v>2.0125796038625494</c:v>
                </c:pt>
                <c:pt idx="120">
                  <c:v>1.883966546750963</c:v>
                </c:pt>
                <c:pt idx="121">
                  <c:v>1.8932673258182064</c:v>
                </c:pt>
                <c:pt idx="122">
                  <c:v>1.9551955518816311</c:v>
                </c:pt>
                <c:pt idx="123">
                  <c:v>1.9465366835841726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Sheet3!$J$1</c:f>
              <c:strCache>
                <c:ptCount val="1"/>
                <c:pt idx="0">
                  <c:v>中证500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Sheet3!$A$2:$A$125</c:f>
              <c:numCache>
                <c:formatCode>m/d/yyyy</c:formatCode>
                <c:ptCount val="124"/>
                <c:pt idx="0">
                  <c:v>39080</c:v>
                </c:pt>
                <c:pt idx="1">
                  <c:v>39113</c:v>
                </c:pt>
                <c:pt idx="2">
                  <c:v>39141</c:v>
                </c:pt>
                <c:pt idx="3">
                  <c:v>39171</c:v>
                </c:pt>
                <c:pt idx="4">
                  <c:v>39202</c:v>
                </c:pt>
                <c:pt idx="5">
                  <c:v>39233</c:v>
                </c:pt>
                <c:pt idx="6">
                  <c:v>39262</c:v>
                </c:pt>
                <c:pt idx="7">
                  <c:v>39294</c:v>
                </c:pt>
                <c:pt idx="8">
                  <c:v>39325</c:v>
                </c:pt>
                <c:pt idx="9">
                  <c:v>39353</c:v>
                </c:pt>
                <c:pt idx="10">
                  <c:v>39386</c:v>
                </c:pt>
                <c:pt idx="11">
                  <c:v>39416</c:v>
                </c:pt>
                <c:pt idx="12">
                  <c:v>39444</c:v>
                </c:pt>
                <c:pt idx="13">
                  <c:v>39478</c:v>
                </c:pt>
                <c:pt idx="14">
                  <c:v>39507</c:v>
                </c:pt>
                <c:pt idx="15">
                  <c:v>39538</c:v>
                </c:pt>
                <c:pt idx="16">
                  <c:v>39568</c:v>
                </c:pt>
                <c:pt idx="17">
                  <c:v>39598</c:v>
                </c:pt>
                <c:pt idx="18">
                  <c:v>39629</c:v>
                </c:pt>
                <c:pt idx="19">
                  <c:v>39660</c:v>
                </c:pt>
                <c:pt idx="20">
                  <c:v>39689</c:v>
                </c:pt>
                <c:pt idx="21">
                  <c:v>39717</c:v>
                </c:pt>
                <c:pt idx="22">
                  <c:v>39752</c:v>
                </c:pt>
                <c:pt idx="23">
                  <c:v>39780</c:v>
                </c:pt>
                <c:pt idx="24">
                  <c:v>39813</c:v>
                </c:pt>
                <c:pt idx="25">
                  <c:v>39836</c:v>
                </c:pt>
                <c:pt idx="26">
                  <c:v>39871</c:v>
                </c:pt>
                <c:pt idx="27">
                  <c:v>39903</c:v>
                </c:pt>
                <c:pt idx="28">
                  <c:v>39933</c:v>
                </c:pt>
                <c:pt idx="29">
                  <c:v>39960</c:v>
                </c:pt>
                <c:pt idx="30">
                  <c:v>39994</c:v>
                </c:pt>
                <c:pt idx="31">
                  <c:v>40025</c:v>
                </c:pt>
                <c:pt idx="32">
                  <c:v>40056</c:v>
                </c:pt>
                <c:pt idx="33">
                  <c:v>40086</c:v>
                </c:pt>
                <c:pt idx="34">
                  <c:v>40116</c:v>
                </c:pt>
                <c:pt idx="35">
                  <c:v>40147</c:v>
                </c:pt>
                <c:pt idx="36">
                  <c:v>40178</c:v>
                </c:pt>
                <c:pt idx="37">
                  <c:v>40207</c:v>
                </c:pt>
                <c:pt idx="38">
                  <c:v>40235</c:v>
                </c:pt>
                <c:pt idx="39">
                  <c:v>40268</c:v>
                </c:pt>
                <c:pt idx="40">
                  <c:v>40298</c:v>
                </c:pt>
                <c:pt idx="41">
                  <c:v>40329</c:v>
                </c:pt>
                <c:pt idx="42">
                  <c:v>40359</c:v>
                </c:pt>
                <c:pt idx="43">
                  <c:v>40389</c:v>
                </c:pt>
                <c:pt idx="44">
                  <c:v>40421</c:v>
                </c:pt>
                <c:pt idx="45">
                  <c:v>40451</c:v>
                </c:pt>
                <c:pt idx="46">
                  <c:v>40480</c:v>
                </c:pt>
                <c:pt idx="47">
                  <c:v>40512</c:v>
                </c:pt>
                <c:pt idx="48">
                  <c:v>40543</c:v>
                </c:pt>
                <c:pt idx="49">
                  <c:v>40574</c:v>
                </c:pt>
                <c:pt idx="50">
                  <c:v>40602</c:v>
                </c:pt>
                <c:pt idx="51">
                  <c:v>40633</c:v>
                </c:pt>
                <c:pt idx="52">
                  <c:v>40662</c:v>
                </c:pt>
                <c:pt idx="53">
                  <c:v>40694</c:v>
                </c:pt>
                <c:pt idx="54">
                  <c:v>40724</c:v>
                </c:pt>
                <c:pt idx="55">
                  <c:v>40753</c:v>
                </c:pt>
                <c:pt idx="56">
                  <c:v>40786</c:v>
                </c:pt>
                <c:pt idx="57">
                  <c:v>40816</c:v>
                </c:pt>
                <c:pt idx="58">
                  <c:v>40847</c:v>
                </c:pt>
                <c:pt idx="59">
                  <c:v>40877</c:v>
                </c:pt>
                <c:pt idx="60">
                  <c:v>40907</c:v>
                </c:pt>
                <c:pt idx="61">
                  <c:v>40939</c:v>
                </c:pt>
                <c:pt idx="62">
                  <c:v>40968</c:v>
                </c:pt>
                <c:pt idx="63">
                  <c:v>40998</c:v>
                </c:pt>
                <c:pt idx="64">
                  <c:v>41026</c:v>
                </c:pt>
                <c:pt idx="65">
                  <c:v>41060</c:v>
                </c:pt>
                <c:pt idx="66">
                  <c:v>41089</c:v>
                </c:pt>
                <c:pt idx="67">
                  <c:v>41121</c:v>
                </c:pt>
                <c:pt idx="68">
                  <c:v>41152</c:v>
                </c:pt>
                <c:pt idx="69">
                  <c:v>41180</c:v>
                </c:pt>
                <c:pt idx="70">
                  <c:v>41213</c:v>
                </c:pt>
                <c:pt idx="71">
                  <c:v>41243</c:v>
                </c:pt>
                <c:pt idx="72">
                  <c:v>41274</c:v>
                </c:pt>
                <c:pt idx="73">
                  <c:v>41305</c:v>
                </c:pt>
                <c:pt idx="74">
                  <c:v>41333</c:v>
                </c:pt>
                <c:pt idx="75">
                  <c:v>41362</c:v>
                </c:pt>
                <c:pt idx="76">
                  <c:v>41390</c:v>
                </c:pt>
                <c:pt idx="77">
                  <c:v>41425</c:v>
                </c:pt>
                <c:pt idx="78">
                  <c:v>41453</c:v>
                </c:pt>
                <c:pt idx="79">
                  <c:v>41486</c:v>
                </c:pt>
                <c:pt idx="80">
                  <c:v>41516</c:v>
                </c:pt>
                <c:pt idx="81">
                  <c:v>41547</c:v>
                </c:pt>
                <c:pt idx="82">
                  <c:v>41578</c:v>
                </c:pt>
                <c:pt idx="83">
                  <c:v>41607</c:v>
                </c:pt>
                <c:pt idx="84">
                  <c:v>41639</c:v>
                </c:pt>
                <c:pt idx="85">
                  <c:v>41669</c:v>
                </c:pt>
                <c:pt idx="86">
                  <c:v>41698</c:v>
                </c:pt>
                <c:pt idx="87">
                  <c:v>41729</c:v>
                </c:pt>
                <c:pt idx="88">
                  <c:v>41759</c:v>
                </c:pt>
                <c:pt idx="89">
                  <c:v>41789</c:v>
                </c:pt>
                <c:pt idx="90">
                  <c:v>41820</c:v>
                </c:pt>
                <c:pt idx="91">
                  <c:v>41851</c:v>
                </c:pt>
                <c:pt idx="92">
                  <c:v>41880</c:v>
                </c:pt>
                <c:pt idx="93">
                  <c:v>41912</c:v>
                </c:pt>
                <c:pt idx="94">
                  <c:v>41943</c:v>
                </c:pt>
                <c:pt idx="95">
                  <c:v>41971</c:v>
                </c:pt>
                <c:pt idx="96">
                  <c:v>42004</c:v>
                </c:pt>
                <c:pt idx="97">
                  <c:v>42034</c:v>
                </c:pt>
                <c:pt idx="98">
                  <c:v>42062</c:v>
                </c:pt>
                <c:pt idx="99">
                  <c:v>42094</c:v>
                </c:pt>
                <c:pt idx="100">
                  <c:v>42124</c:v>
                </c:pt>
                <c:pt idx="101">
                  <c:v>42153</c:v>
                </c:pt>
                <c:pt idx="102">
                  <c:v>42185</c:v>
                </c:pt>
                <c:pt idx="103">
                  <c:v>42216</c:v>
                </c:pt>
                <c:pt idx="104">
                  <c:v>42247</c:v>
                </c:pt>
                <c:pt idx="105">
                  <c:v>42277</c:v>
                </c:pt>
                <c:pt idx="106">
                  <c:v>42307</c:v>
                </c:pt>
                <c:pt idx="107">
                  <c:v>42338</c:v>
                </c:pt>
                <c:pt idx="108">
                  <c:v>42369</c:v>
                </c:pt>
                <c:pt idx="109">
                  <c:v>42398</c:v>
                </c:pt>
                <c:pt idx="110">
                  <c:v>42429</c:v>
                </c:pt>
                <c:pt idx="111">
                  <c:v>42460</c:v>
                </c:pt>
                <c:pt idx="112">
                  <c:v>42489</c:v>
                </c:pt>
                <c:pt idx="113">
                  <c:v>42521</c:v>
                </c:pt>
                <c:pt idx="114">
                  <c:v>42551</c:v>
                </c:pt>
                <c:pt idx="115">
                  <c:v>42580</c:v>
                </c:pt>
                <c:pt idx="116">
                  <c:v>42613</c:v>
                </c:pt>
                <c:pt idx="117">
                  <c:v>42643</c:v>
                </c:pt>
                <c:pt idx="118">
                  <c:v>42674</c:v>
                </c:pt>
                <c:pt idx="119">
                  <c:v>42704</c:v>
                </c:pt>
                <c:pt idx="120">
                  <c:v>42734</c:v>
                </c:pt>
                <c:pt idx="121">
                  <c:v>42761</c:v>
                </c:pt>
                <c:pt idx="122">
                  <c:v>42794</c:v>
                </c:pt>
                <c:pt idx="123">
                  <c:v>42803</c:v>
                </c:pt>
              </c:numCache>
            </c:numRef>
          </c:cat>
          <c:val>
            <c:numRef>
              <c:f>Sheet3!$J$2:$J$125</c:f>
              <c:numCache>
                <c:formatCode>0.000_);[Red]\(0.000\)</c:formatCode>
                <c:ptCount val="124"/>
                <c:pt idx="0">
                  <c:v>1</c:v>
                </c:pt>
                <c:pt idx="1">
                  <c:v>1</c:v>
                </c:pt>
                <c:pt idx="2">
                  <c:v>1.1729626812388878</c:v>
                </c:pt>
                <c:pt idx="3">
                  <c:v>1.3654737294028159</c:v>
                </c:pt>
                <c:pt idx="4">
                  <c:v>1.8216940673576338</c:v>
                </c:pt>
                <c:pt idx="5">
                  <c:v>1.9916001287980249</c:v>
                </c:pt>
                <c:pt idx="6">
                  <c:v>1.6732030108871663</c:v>
                </c:pt>
                <c:pt idx="7">
                  <c:v>2.0549724904218136</c:v>
                </c:pt>
                <c:pt idx="8">
                  <c:v>2.2855302885355759</c:v>
                </c:pt>
                <c:pt idx="9">
                  <c:v>2.3723336242177617</c:v>
                </c:pt>
                <c:pt idx="10">
                  <c:v>2.1233847747667869</c:v>
                </c:pt>
                <c:pt idx="11">
                  <c:v>1.9240044985976881</c:v>
                </c:pt>
                <c:pt idx="12">
                  <c:v>2.3088445977161682</c:v>
                </c:pt>
                <c:pt idx="13">
                  <c:v>2.1762292978174331</c:v>
                </c:pt>
                <c:pt idx="14">
                  <c:v>2.3601864771406831</c:v>
                </c:pt>
                <c:pt idx="15">
                  <c:v>1.8872177293281496</c:v>
                </c:pt>
                <c:pt idx="16">
                  <c:v>1.8214560710069105</c:v>
                </c:pt>
                <c:pt idx="17">
                  <c:v>1.7526004601262777</c:v>
                </c:pt>
                <c:pt idx="18">
                  <c:v>1.3130491999122678</c:v>
                </c:pt>
                <c:pt idx="19">
                  <c:v>1.4080144104457062</c:v>
                </c:pt>
                <c:pt idx="20">
                  <c:v>1.0766581579082453</c:v>
                </c:pt>
                <c:pt idx="21">
                  <c:v>0.99678471596768847</c:v>
                </c:pt>
                <c:pt idx="22">
                  <c:v>0.7289314897171576</c:v>
                </c:pt>
                <c:pt idx="23">
                  <c:v>0.85933015693759351</c:v>
                </c:pt>
                <c:pt idx="24">
                  <c:v>0.90505345584701025</c:v>
                </c:pt>
                <c:pt idx="25">
                  <c:v>1.0444213188731104</c:v>
                </c:pt>
                <c:pt idx="26">
                  <c:v>1.1278927056451797</c:v>
                </c:pt>
                <c:pt idx="27">
                  <c:v>1.3599064814339512</c:v>
                </c:pt>
                <c:pt idx="28">
                  <c:v>1.4402139167199433</c:v>
                </c:pt>
                <c:pt idx="29">
                  <c:v>1.5291265533928475</c:v>
                </c:pt>
                <c:pt idx="30">
                  <c:v>1.6110299642072152</c:v>
                </c:pt>
                <c:pt idx="31">
                  <c:v>1.8333092225919199</c:v>
                </c:pt>
                <c:pt idx="32">
                  <c:v>1.5297098777818738</c:v>
                </c:pt>
                <c:pt idx="33">
                  <c:v>1.5869316670477718</c:v>
                </c:pt>
                <c:pt idx="34">
                  <c:v>1.7862232779097384</c:v>
                </c:pt>
                <c:pt idx="35">
                  <c:v>2.0557891445664498</c:v>
                </c:pt>
                <c:pt idx="36">
                  <c:v>2.0930845727032183</c:v>
                </c:pt>
                <c:pt idx="37">
                  <c:v>2.0414720307621947</c:v>
                </c:pt>
                <c:pt idx="38">
                  <c:v>2.1628128368698345</c:v>
                </c:pt>
                <c:pt idx="39">
                  <c:v>2.2195073008880528</c:v>
                </c:pt>
                <c:pt idx="40">
                  <c:v>2.0713522392656647</c:v>
                </c:pt>
                <c:pt idx="41">
                  <c:v>1.9153386314743173</c:v>
                </c:pt>
                <c:pt idx="42">
                  <c:v>1.7100551124882752</c:v>
                </c:pt>
                <c:pt idx="43">
                  <c:v>1.9558306772629488</c:v>
                </c:pt>
                <c:pt idx="44">
                  <c:v>2.1416358282506338</c:v>
                </c:pt>
                <c:pt idx="45">
                  <c:v>2.1749133179957916</c:v>
                </c:pt>
                <c:pt idx="46">
                  <c:v>2.3591924923817844</c:v>
                </c:pt>
                <c:pt idx="47">
                  <c:v>2.3850360961131938</c:v>
                </c:pt>
                <c:pt idx="48">
                  <c:v>2.303767342234087</c:v>
                </c:pt>
                <c:pt idx="49">
                  <c:v>2.1517016739076675</c:v>
                </c:pt>
                <c:pt idx="50">
                  <c:v>2.377728208167476</c:v>
                </c:pt>
                <c:pt idx="51">
                  <c:v>2.333484219908629</c:v>
                </c:pt>
                <c:pt idx="52">
                  <c:v>2.2571713900386872</c:v>
                </c:pt>
                <c:pt idx="53">
                  <c:v>2.0739655325285025</c:v>
                </c:pt>
                <c:pt idx="54">
                  <c:v>2.1369878995188754</c:v>
                </c:pt>
                <c:pt idx="55">
                  <c:v>2.1598495489735838</c:v>
                </c:pt>
                <c:pt idx="56">
                  <c:v>2.0675536308443285</c:v>
                </c:pt>
                <c:pt idx="57">
                  <c:v>1.7998264026618271</c:v>
                </c:pt>
                <c:pt idx="58">
                  <c:v>1.8663393827961319</c:v>
                </c:pt>
                <c:pt idx="59">
                  <c:v>1.782611333292891</c:v>
                </c:pt>
                <c:pt idx="60">
                  <c:v>1.5244692914708655</c:v>
                </c:pt>
                <c:pt idx="61">
                  <c:v>1.5374050931219068</c:v>
                </c:pt>
                <c:pt idx="62">
                  <c:v>1.7248388858037524</c:v>
                </c:pt>
                <c:pt idx="63">
                  <c:v>1.5945102175099997</c:v>
                </c:pt>
                <c:pt idx="64">
                  <c:v>1.7101391112002964</c:v>
                </c:pt>
                <c:pt idx="65">
                  <c:v>1.7516484747233891</c:v>
                </c:pt>
                <c:pt idx="66">
                  <c:v>1.6197564970670462</c:v>
                </c:pt>
                <c:pt idx="67">
                  <c:v>1.4742660612537286</c:v>
                </c:pt>
                <c:pt idx="68">
                  <c:v>1.4650775354777905</c:v>
                </c:pt>
                <c:pt idx="69">
                  <c:v>1.4931937710288454</c:v>
                </c:pt>
                <c:pt idx="70">
                  <c:v>1.4784239974987063</c:v>
                </c:pt>
                <c:pt idx="71">
                  <c:v>1.3144025124948098</c:v>
                </c:pt>
                <c:pt idx="72">
                  <c:v>1.5287112264278631</c:v>
                </c:pt>
                <c:pt idx="73">
                  <c:v>1.6238071016244435</c:v>
                </c:pt>
                <c:pt idx="74">
                  <c:v>1.6838008483869933</c:v>
                </c:pt>
                <c:pt idx="75">
                  <c:v>1.6087106664364499</c:v>
                </c:pt>
                <c:pt idx="76">
                  <c:v>1.5716019021041696</c:v>
                </c:pt>
                <c:pt idx="77">
                  <c:v>1.7925418476916708</c:v>
                </c:pt>
                <c:pt idx="78">
                  <c:v>1.5101008451203768</c:v>
                </c:pt>
                <c:pt idx="79">
                  <c:v>1.6009874515257452</c:v>
                </c:pt>
                <c:pt idx="80">
                  <c:v>1.7099104480397989</c:v>
                </c:pt>
                <c:pt idx="81">
                  <c:v>1.8073209544120346</c:v>
                </c:pt>
                <c:pt idx="82">
                  <c:v>1.7330940925572496</c:v>
                </c:pt>
                <c:pt idx="83">
                  <c:v>1.8416157618916533</c:v>
                </c:pt>
                <c:pt idx="84">
                  <c:v>1.7868859344156747</c:v>
                </c:pt>
                <c:pt idx="85">
                  <c:v>1.8131681980876317</c:v>
                </c:pt>
                <c:pt idx="86">
                  <c:v>1.855405550448229</c:v>
                </c:pt>
                <c:pt idx="87">
                  <c:v>1.7922245192240409</c:v>
                </c:pt>
                <c:pt idx="88">
                  <c:v>1.757519051374548</c:v>
                </c:pt>
                <c:pt idx="89">
                  <c:v>1.7869512667472454</c:v>
                </c:pt>
                <c:pt idx="90">
                  <c:v>1.8315919155906299</c:v>
                </c:pt>
                <c:pt idx="91">
                  <c:v>1.9865928722426283</c:v>
                </c:pt>
                <c:pt idx="92">
                  <c:v>2.0663123165444826</c:v>
                </c:pt>
                <c:pt idx="93">
                  <c:v>2.2941541563029397</c:v>
                </c:pt>
                <c:pt idx="94">
                  <c:v>2.3269603199417643</c:v>
                </c:pt>
                <c:pt idx="95">
                  <c:v>2.4477551344212758</c:v>
                </c:pt>
                <c:pt idx="96">
                  <c:v>2.4838932469702164</c:v>
                </c:pt>
                <c:pt idx="97">
                  <c:v>2.6285670286388974</c:v>
                </c:pt>
                <c:pt idx="98">
                  <c:v>2.8085716019021079</c:v>
                </c:pt>
                <c:pt idx="99">
                  <c:v>3.3847281008357921</c:v>
                </c:pt>
                <c:pt idx="100">
                  <c:v>3.9524520624017154</c:v>
                </c:pt>
                <c:pt idx="101">
                  <c:v>4.6511206828162033</c:v>
                </c:pt>
                <c:pt idx="102">
                  <c:v>4.1560789401229243</c:v>
                </c:pt>
                <c:pt idx="103">
                  <c:v>3.6059060427740164</c:v>
                </c:pt>
                <c:pt idx="104">
                  <c:v>3.071230907792752</c:v>
                </c:pt>
                <c:pt idx="105">
                  <c:v>2.8576968486483247</c:v>
                </c:pt>
                <c:pt idx="106">
                  <c:v>3.3062686372142345</c:v>
                </c:pt>
                <c:pt idx="107">
                  <c:v>3.4572003229283865</c:v>
                </c:pt>
                <c:pt idx="108">
                  <c:v>3.5548674920317938</c:v>
                </c:pt>
                <c:pt idx="109">
                  <c:v>2.5522215326031703</c:v>
                </c:pt>
                <c:pt idx="110">
                  <c:v>2.4968290486212581</c:v>
                </c:pt>
                <c:pt idx="111">
                  <c:v>2.8726672857682889</c:v>
                </c:pt>
                <c:pt idx="112">
                  <c:v>2.7932325037682793</c:v>
                </c:pt>
                <c:pt idx="113">
                  <c:v>2.7753734442738578</c:v>
                </c:pt>
                <c:pt idx="114">
                  <c:v>2.8575848503656314</c:v>
                </c:pt>
                <c:pt idx="115">
                  <c:v>2.8946376155565656</c:v>
                </c:pt>
                <c:pt idx="116">
                  <c:v>3.0025852936921673</c:v>
                </c:pt>
                <c:pt idx="117">
                  <c:v>2.9530633863614129</c:v>
                </c:pt>
                <c:pt idx="118">
                  <c:v>3.0109851648941421</c:v>
                </c:pt>
                <c:pt idx="119">
                  <c:v>3.0732235439056641</c:v>
                </c:pt>
                <c:pt idx="120">
                  <c:v>2.9229825142681185</c:v>
                </c:pt>
                <c:pt idx="121">
                  <c:v>2.9043534665801833</c:v>
                </c:pt>
                <c:pt idx="122">
                  <c:v>3.0104065071002291</c:v>
                </c:pt>
                <c:pt idx="123">
                  <c:v>3.0089831955910058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Sheet3!$K$1</c:f>
              <c:strCache>
                <c:ptCount val="1"/>
                <c:pt idx="0">
                  <c:v>中证1000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Sheet3!$A$2:$A$125</c:f>
              <c:numCache>
                <c:formatCode>m/d/yyyy</c:formatCode>
                <c:ptCount val="124"/>
                <c:pt idx="0">
                  <c:v>39080</c:v>
                </c:pt>
                <c:pt idx="1">
                  <c:v>39113</c:v>
                </c:pt>
                <c:pt idx="2">
                  <c:v>39141</c:v>
                </c:pt>
                <c:pt idx="3">
                  <c:v>39171</c:v>
                </c:pt>
                <c:pt idx="4">
                  <c:v>39202</c:v>
                </c:pt>
                <c:pt idx="5">
                  <c:v>39233</c:v>
                </c:pt>
                <c:pt idx="6">
                  <c:v>39262</c:v>
                </c:pt>
                <c:pt idx="7">
                  <c:v>39294</c:v>
                </c:pt>
                <c:pt idx="8">
                  <c:v>39325</c:v>
                </c:pt>
                <c:pt idx="9">
                  <c:v>39353</c:v>
                </c:pt>
                <c:pt idx="10">
                  <c:v>39386</c:v>
                </c:pt>
                <c:pt idx="11">
                  <c:v>39416</c:v>
                </c:pt>
                <c:pt idx="12">
                  <c:v>39444</c:v>
                </c:pt>
                <c:pt idx="13">
                  <c:v>39478</c:v>
                </c:pt>
                <c:pt idx="14">
                  <c:v>39507</c:v>
                </c:pt>
                <c:pt idx="15">
                  <c:v>39538</c:v>
                </c:pt>
                <c:pt idx="16">
                  <c:v>39568</c:v>
                </c:pt>
                <c:pt idx="17">
                  <c:v>39598</c:v>
                </c:pt>
                <c:pt idx="18">
                  <c:v>39629</c:v>
                </c:pt>
                <c:pt idx="19">
                  <c:v>39660</c:v>
                </c:pt>
                <c:pt idx="20">
                  <c:v>39689</c:v>
                </c:pt>
                <c:pt idx="21">
                  <c:v>39717</c:v>
                </c:pt>
                <c:pt idx="22">
                  <c:v>39752</c:v>
                </c:pt>
                <c:pt idx="23">
                  <c:v>39780</c:v>
                </c:pt>
                <c:pt idx="24">
                  <c:v>39813</c:v>
                </c:pt>
                <c:pt idx="25">
                  <c:v>39836</c:v>
                </c:pt>
                <c:pt idx="26">
                  <c:v>39871</c:v>
                </c:pt>
                <c:pt idx="27">
                  <c:v>39903</c:v>
                </c:pt>
                <c:pt idx="28">
                  <c:v>39933</c:v>
                </c:pt>
                <c:pt idx="29">
                  <c:v>39960</c:v>
                </c:pt>
                <c:pt idx="30">
                  <c:v>39994</c:v>
                </c:pt>
                <c:pt idx="31">
                  <c:v>40025</c:v>
                </c:pt>
                <c:pt idx="32">
                  <c:v>40056</c:v>
                </c:pt>
                <c:pt idx="33">
                  <c:v>40086</c:v>
                </c:pt>
                <c:pt idx="34">
                  <c:v>40116</c:v>
                </c:pt>
                <c:pt idx="35">
                  <c:v>40147</c:v>
                </c:pt>
                <c:pt idx="36">
                  <c:v>40178</c:v>
                </c:pt>
                <c:pt idx="37">
                  <c:v>40207</c:v>
                </c:pt>
                <c:pt idx="38">
                  <c:v>40235</c:v>
                </c:pt>
                <c:pt idx="39">
                  <c:v>40268</c:v>
                </c:pt>
                <c:pt idx="40">
                  <c:v>40298</c:v>
                </c:pt>
                <c:pt idx="41">
                  <c:v>40329</c:v>
                </c:pt>
                <c:pt idx="42">
                  <c:v>40359</c:v>
                </c:pt>
                <c:pt idx="43">
                  <c:v>40389</c:v>
                </c:pt>
                <c:pt idx="44">
                  <c:v>40421</c:v>
                </c:pt>
                <c:pt idx="45">
                  <c:v>40451</c:v>
                </c:pt>
                <c:pt idx="46">
                  <c:v>40480</c:v>
                </c:pt>
                <c:pt idx="47">
                  <c:v>40512</c:v>
                </c:pt>
                <c:pt idx="48">
                  <c:v>40543</c:v>
                </c:pt>
                <c:pt idx="49">
                  <c:v>40574</c:v>
                </c:pt>
                <c:pt idx="50">
                  <c:v>40602</c:v>
                </c:pt>
                <c:pt idx="51">
                  <c:v>40633</c:v>
                </c:pt>
                <c:pt idx="52">
                  <c:v>40662</c:v>
                </c:pt>
                <c:pt idx="53">
                  <c:v>40694</c:v>
                </c:pt>
                <c:pt idx="54">
                  <c:v>40724</c:v>
                </c:pt>
                <c:pt idx="55">
                  <c:v>40753</c:v>
                </c:pt>
                <c:pt idx="56">
                  <c:v>40786</c:v>
                </c:pt>
                <c:pt idx="57">
                  <c:v>40816</c:v>
                </c:pt>
                <c:pt idx="58">
                  <c:v>40847</c:v>
                </c:pt>
                <c:pt idx="59">
                  <c:v>40877</c:v>
                </c:pt>
                <c:pt idx="60">
                  <c:v>40907</c:v>
                </c:pt>
                <c:pt idx="61">
                  <c:v>40939</c:v>
                </c:pt>
                <c:pt idx="62">
                  <c:v>40968</c:v>
                </c:pt>
                <c:pt idx="63">
                  <c:v>40998</c:v>
                </c:pt>
                <c:pt idx="64">
                  <c:v>41026</c:v>
                </c:pt>
                <c:pt idx="65">
                  <c:v>41060</c:v>
                </c:pt>
                <c:pt idx="66">
                  <c:v>41089</c:v>
                </c:pt>
                <c:pt idx="67">
                  <c:v>41121</c:v>
                </c:pt>
                <c:pt idx="68">
                  <c:v>41152</c:v>
                </c:pt>
                <c:pt idx="69">
                  <c:v>41180</c:v>
                </c:pt>
                <c:pt idx="70">
                  <c:v>41213</c:v>
                </c:pt>
                <c:pt idx="71">
                  <c:v>41243</c:v>
                </c:pt>
                <c:pt idx="72">
                  <c:v>41274</c:v>
                </c:pt>
                <c:pt idx="73">
                  <c:v>41305</c:v>
                </c:pt>
                <c:pt idx="74">
                  <c:v>41333</c:v>
                </c:pt>
                <c:pt idx="75">
                  <c:v>41362</c:v>
                </c:pt>
                <c:pt idx="76">
                  <c:v>41390</c:v>
                </c:pt>
                <c:pt idx="77">
                  <c:v>41425</c:v>
                </c:pt>
                <c:pt idx="78">
                  <c:v>41453</c:v>
                </c:pt>
                <c:pt idx="79">
                  <c:v>41486</c:v>
                </c:pt>
                <c:pt idx="80">
                  <c:v>41516</c:v>
                </c:pt>
                <c:pt idx="81">
                  <c:v>41547</c:v>
                </c:pt>
                <c:pt idx="82">
                  <c:v>41578</c:v>
                </c:pt>
                <c:pt idx="83">
                  <c:v>41607</c:v>
                </c:pt>
                <c:pt idx="84">
                  <c:v>41639</c:v>
                </c:pt>
                <c:pt idx="85">
                  <c:v>41669</c:v>
                </c:pt>
                <c:pt idx="86">
                  <c:v>41698</c:v>
                </c:pt>
                <c:pt idx="87">
                  <c:v>41729</c:v>
                </c:pt>
                <c:pt idx="88">
                  <c:v>41759</c:v>
                </c:pt>
                <c:pt idx="89">
                  <c:v>41789</c:v>
                </c:pt>
                <c:pt idx="90">
                  <c:v>41820</c:v>
                </c:pt>
                <c:pt idx="91">
                  <c:v>41851</c:v>
                </c:pt>
                <c:pt idx="92">
                  <c:v>41880</c:v>
                </c:pt>
                <c:pt idx="93">
                  <c:v>41912</c:v>
                </c:pt>
                <c:pt idx="94">
                  <c:v>41943</c:v>
                </c:pt>
                <c:pt idx="95">
                  <c:v>41971</c:v>
                </c:pt>
                <c:pt idx="96">
                  <c:v>42004</c:v>
                </c:pt>
                <c:pt idx="97">
                  <c:v>42034</c:v>
                </c:pt>
                <c:pt idx="98">
                  <c:v>42062</c:v>
                </c:pt>
                <c:pt idx="99">
                  <c:v>42094</c:v>
                </c:pt>
                <c:pt idx="100">
                  <c:v>42124</c:v>
                </c:pt>
                <c:pt idx="101">
                  <c:v>42153</c:v>
                </c:pt>
                <c:pt idx="102">
                  <c:v>42185</c:v>
                </c:pt>
                <c:pt idx="103">
                  <c:v>42216</c:v>
                </c:pt>
                <c:pt idx="104">
                  <c:v>42247</c:v>
                </c:pt>
                <c:pt idx="105">
                  <c:v>42277</c:v>
                </c:pt>
                <c:pt idx="106">
                  <c:v>42307</c:v>
                </c:pt>
                <c:pt idx="107">
                  <c:v>42338</c:v>
                </c:pt>
                <c:pt idx="108">
                  <c:v>42369</c:v>
                </c:pt>
                <c:pt idx="109">
                  <c:v>42398</c:v>
                </c:pt>
                <c:pt idx="110">
                  <c:v>42429</c:v>
                </c:pt>
                <c:pt idx="111">
                  <c:v>42460</c:v>
                </c:pt>
                <c:pt idx="112">
                  <c:v>42489</c:v>
                </c:pt>
                <c:pt idx="113">
                  <c:v>42521</c:v>
                </c:pt>
                <c:pt idx="114">
                  <c:v>42551</c:v>
                </c:pt>
                <c:pt idx="115">
                  <c:v>42580</c:v>
                </c:pt>
                <c:pt idx="116">
                  <c:v>42613</c:v>
                </c:pt>
                <c:pt idx="117">
                  <c:v>42643</c:v>
                </c:pt>
                <c:pt idx="118">
                  <c:v>42674</c:v>
                </c:pt>
                <c:pt idx="119">
                  <c:v>42704</c:v>
                </c:pt>
                <c:pt idx="120">
                  <c:v>42734</c:v>
                </c:pt>
                <c:pt idx="121">
                  <c:v>42761</c:v>
                </c:pt>
                <c:pt idx="122">
                  <c:v>42794</c:v>
                </c:pt>
                <c:pt idx="123">
                  <c:v>42803</c:v>
                </c:pt>
              </c:numCache>
            </c:numRef>
          </c:cat>
          <c:val>
            <c:numRef>
              <c:f>Sheet3!$K$2:$K$125</c:f>
              <c:numCache>
                <c:formatCode>0.000_);[Red]\(0.000\)</c:formatCode>
                <c:ptCount val="124"/>
                <c:pt idx="0">
                  <c:v>1</c:v>
                </c:pt>
                <c:pt idx="1">
                  <c:v>1.2324355262271902</c:v>
                </c:pt>
                <c:pt idx="2">
                  <c:v>1.4812672547303212</c:v>
                </c:pt>
                <c:pt idx="3">
                  <c:v>1.8390613426705273</c:v>
                </c:pt>
                <c:pt idx="4">
                  <c:v>2.4610935290552827</c:v>
                </c:pt>
                <c:pt idx="5">
                  <c:v>2.6225035351154808</c:v>
                </c:pt>
                <c:pt idx="6">
                  <c:v>2.1226651403945866</c:v>
                </c:pt>
                <c:pt idx="7">
                  <c:v>2.6970170358898398</c:v>
                </c:pt>
                <c:pt idx="8">
                  <c:v>3.04036091845667</c:v>
                </c:pt>
                <c:pt idx="9">
                  <c:v>3.0856103966062896</c:v>
                </c:pt>
                <c:pt idx="10">
                  <c:v>2.6999865328934085</c:v>
                </c:pt>
                <c:pt idx="11">
                  <c:v>2.5139586559827629</c:v>
                </c:pt>
                <c:pt idx="12">
                  <c:v>3.0256683051646363</c:v>
                </c:pt>
                <c:pt idx="13">
                  <c:v>2.8382667833815907</c:v>
                </c:pt>
                <c:pt idx="14">
                  <c:v>3.1287724732341262</c:v>
                </c:pt>
                <c:pt idx="15">
                  <c:v>2.6002289408120669</c:v>
                </c:pt>
                <c:pt idx="16">
                  <c:v>2.413541175678406</c:v>
                </c:pt>
                <c:pt idx="17">
                  <c:v>2.3613494040805341</c:v>
                </c:pt>
                <c:pt idx="18">
                  <c:v>1.736994141808633</c:v>
                </c:pt>
                <c:pt idx="19">
                  <c:v>1.9083563396404286</c:v>
                </c:pt>
                <c:pt idx="20">
                  <c:v>1.4180055215137031</c:v>
                </c:pt>
                <c:pt idx="21">
                  <c:v>1.2910713083294056</c:v>
                </c:pt>
                <c:pt idx="22">
                  <c:v>0.94724934347855383</c:v>
                </c:pt>
                <c:pt idx="23">
                  <c:v>1.1577873543869102</c:v>
                </c:pt>
                <c:pt idx="24">
                  <c:v>1.2327924045518821</c:v>
                </c:pt>
                <c:pt idx="25">
                  <c:v>1.4290956837923374</c:v>
                </c:pt>
                <c:pt idx="26">
                  <c:v>1.550077435862905</c:v>
                </c:pt>
                <c:pt idx="27">
                  <c:v>1.8949363679213524</c:v>
                </c:pt>
                <c:pt idx="28">
                  <c:v>2.0011447040603332</c:v>
                </c:pt>
                <c:pt idx="29">
                  <c:v>2.1410477408928696</c:v>
                </c:pt>
                <c:pt idx="30">
                  <c:v>2.2457073597737529</c:v>
                </c:pt>
                <c:pt idx="31">
                  <c:v>2.5393374183556667</c:v>
                </c:pt>
                <c:pt idx="32">
                  <c:v>2.1299373779543469</c:v>
                </c:pt>
                <c:pt idx="33">
                  <c:v>2.1886741633560036</c:v>
                </c:pt>
                <c:pt idx="34">
                  <c:v>2.4685139047875566</c:v>
                </c:pt>
                <c:pt idx="35">
                  <c:v>2.8712207932125788</c:v>
                </c:pt>
                <c:pt idx="36">
                  <c:v>2.9568917917985322</c:v>
                </c:pt>
                <c:pt idx="37">
                  <c:v>2.8889098377213656</c:v>
                </c:pt>
                <c:pt idx="38">
                  <c:v>3.1333512894754567</c:v>
                </c:pt>
                <c:pt idx="39">
                  <c:v>3.2469732677934151</c:v>
                </c:pt>
                <c:pt idx="40">
                  <c:v>3.0487913271833555</c:v>
                </c:pt>
                <c:pt idx="41">
                  <c:v>2.7943976836576669</c:v>
                </c:pt>
                <c:pt idx="42">
                  <c:v>2.5133997710591887</c:v>
                </c:pt>
                <c:pt idx="43">
                  <c:v>2.8947882297488396</c:v>
                </c:pt>
                <c:pt idx="44">
                  <c:v>3.2023769443135155</c:v>
                </c:pt>
                <c:pt idx="45">
                  <c:v>3.2223351962830797</c:v>
                </c:pt>
                <c:pt idx="46">
                  <c:v>3.5092047673557354</c:v>
                </c:pt>
                <c:pt idx="47">
                  <c:v>3.565214463672481</c:v>
                </c:pt>
                <c:pt idx="48">
                  <c:v>3.471523803110903</c:v>
                </c:pt>
                <c:pt idx="49">
                  <c:v>3.2433236819069435</c:v>
                </c:pt>
                <c:pt idx="50">
                  <c:v>3.6006329540098325</c:v>
                </c:pt>
                <c:pt idx="51">
                  <c:v>3.558810854487914</c:v>
                </c:pt>
                <c:pt idx="52">
                  <c:v>3.385327587367855</c:v>
                </c:pt>
                <c:pt idx="53">
                  <c:v>3.1389738064776789</c:v>
                </c:pt>
                <c:pt idx="54">
                  <c:v>3.2807689717864128</c:v>
                </c:pt>
                <c:pt idx="55">
                  <c:v>3.3421453100801299</c:v>
                </c:pt>
                <c:pt idx="56">
                  <c:v>3.2312504208470814</c:v>
                </c:pt>
                <c:pt idx="57">
                  <c:v>2.8108881556797529</c:v>
                </c:pt>
                <c:pt idx="58">
                  <c:v>2.9291832199851875</c:v>
                </c:pt>
                <c:pt idx="59">
                  <c:v>2.8039323951249084</c:v>
                </c:pt>
                <c:pt idx="60">
                  <c:v>2.3273112921688783</c:v>
                </c:pt>
                <c:pt idx="61">
                  <c:v>2.2939061342670537</c:v>
                </c:pt>
                <c:pt idx="62">
                  <c:v>2.5981684735034687</c:v>
                </c:pt>
                <c:pt idx="63">
                  <c:v>2.3974749175139727</c:v>
                </c:pt>
                <c:pt idx="64">
                  <c:v>2.5842569523937788</c:v>
                </c:pt>
                <c:pt idx="65">
                  <c:v>2.6251363544542463</c:v>
                </c:pt>
                <c:pt idx="66">
                  <c:v>2.4309810787152384</c:v>
                </c:pt>
                <c:pt idx="67">
                  <c:v>2.2032590397953005</c:v>
                </c:pt>
                <c:pt idx="68">
                  <c:v>2.2589724597670195</c:v>
                </c:pt>
                <c:pt idx="69">
                  <c:v>2.2619486903238841</c:v>
                </c:pt>
                <c:pt idx="70">
                  <c:v>2.250972998451283</c:v>
                </c:pt>
                <c:pt idx="71">
                  <c:v>1.9732341256481045</c:v>
                </c:pt>
                <c:pt idx="72">
                  <c:v>2.2939869369066059</c:v>
                </c:pt>
                <c:pt idx="73">
                  <c:v>2.4504679819540773</c:v>
                </c:pt>
                <c:pt idx="74">
                  <c:v>2.5693353982896774</c:v>
                </c:pt>
                <c:pt idx="75">
                  <c:v>2.4996431216753079</c:v>
                </c:pt>
                <c:pt idx="76">
                  <c:v>2.4425964581509665</c:v>
                </c:pt>
                <c:pt idx="77">
                  <c:v>2.8354790923170161</c:v>
                </c:pt>
                <c:pt idx="78">
                  <c:v>2.4254999663322336</c:v>
                </c:pt>
                <c:pt idx="79">
                  <c:v>2.6264157295804997</c:v>
                </c:pt>
                <c:pt idx="80">
                  <c:v>2.8157969160325904</c:v>
                </c:pt>
                <c:pt idx="81">
                  <c:v>3.0102013332435527</c:v>
                </c:pt>
                <c:pt idx="82">
                  <c:v>2.875880412093462</c:v>
                </c:pt>
                <c:pt idx="83">
                  <c:v>3.1265908019661981</c:v>
                </c:pt>
                <c:pt idx="84">
                  <c:v>3.0185576728839809</c:v>
                </c:pt>
                <c:pt idx="85">
                  <c:v>3.1746549053935769</c:v>
                </c:pt>
                <c:pt idx="86">
                  <c:v>3.2607366507305913</c:v>
                </c:pt>
                <c:pt idx="87">
                  <c:v>3.1198370480102358</c:v>
                </c:pt>
                <c:pt idx="88">
                  <c:v>3.047141606625817</c:v>
                </c:pt>
                <c:pt idx="89">
                  <c:v>3.1299104437411622</c:v>
                </c:pt>
                <c:pt idx="90">
                  <c:v>3.2889367719345501</c:v>
                </c:pt>
                <c:pt idx="91">
                  <c:v>3.4446030570331971</c:v>
                </c:pt>
                <c:pt idx="92">
                  <c:v>3.6504545148474854</c:v>
                </c:pt>
                <c:pt idx="93">
                  <c:v>4.125735640697596</c:v>
                </c:pt>
                <c:pt idx="94">
                  <c:v>4.1806006329540093</c:v>
                </c:pt>
                <c:pt idx="95">
                  <c:v>4.3620698942832128</c:v>
                </c:pt>
                <c:pt idx="96">
                  <c:v>4.0586627163153999</c:v>
                </c:pt>
                <c:pt idx="97">
                  <c:v>4.4081880008080265</c:v>
                </c:pt>
                <c:pt idx="98">
                  <c:v>4.809029694970036</c:v>
                </c:pt>
                <c:pt idx="99">
                  <c:v>5.912558076897179</c:v>
                </c:pt>
                <c:pt idx="100">
                  <c:v>6.8550871995151841</c:v>
                </c:pt>
                <c:pt idx="101">
                  <c:v>8.7719412834152575</c:v>
                </c:pt>
                <c:pt idx="102">
                  <c:v>7.6637734832671196</c:v>
                </c:pt>
                <c:pt idx="103">
                  <c:v>6.2107871523803109</c:v>
                </c:pt>
                <c:pt idx="104">
                  <c:v>5.3534846138307186</c:v>
                </c:pt>
                <c:pt idx="105">
                  <c:v>5.203360043094742</c:v>
                </c:pt>
                <c:pt idx="106">
                  <c:v>6.1869705743720971</c:v>
                </c:pt>
                <c:pt idx="107">
                  <c:v>6.734354588916573</c:v>
                </c:pt>
                <c:pt idx="108">
                  <c:v>7.1472493434785545</c:v>
                </c:pt>
                <c:pt idx="109">
                  <c:v>4.9732408592014012</c:v>
                </c:pt>
                <c:pt idx="110">
                  <c:v>4.837169214194331</c:v>
                </c:pt>
                <c:pt idx="111">
                  <c:v>5.6879536731533245</c:v>
                </c:pt>
                <c:pt idx="112">
                  <c:v>5.5832603865059607</c:v>
                </c:pt>
                <c:pt idx="113">
                  <c:v>5.5198707157767153</c:v>
                </c:pt>
                <c:pt idx="114">
                  <c:v>5.8858662716315404</c:v>
                </c:pt>
                <c:pt idx="115">
                  <c:v>5.7242542589724605</c:v>
                </c:pt>
                <c:pt idx="116">
                  <c:v>5.9513702780957507</c:v>
                </c:pt>
                <c:pt idx="117">
                  <c:v>5.8319439768365768</c:v>
                </c:pt>
                <c:pt idx="118">
                  <c:v>5.9999393980203353</c:v>
                </c:pt>
                <c:pt idx="119">
                  <c:v>6.0702376944313512</c:v>
                </c:pt>
                <c:pt idx="120">
                  <c:v>5.7173658339505762</c:v>
                </c:pt>
                <c:pt idx="121">
                  <c:v>5.5254662985657532</c:v>
                </c:pt>
                <c:pt idx="122">
                  <c:v>5.7289677462797117</c:v>
                </c:pt>
                <c:pt idx="123">
                  <c:v>5.7489596660157565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2048752"/>
        <c:axId val="1092049312"/>
      </c:lineChart>
      <c:dateAx>
        <c:axId val="109204875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92049312"/>
        <c:crosses val="autoZero"/>
        <c:auto val="1"/>
        <c:lblOffset val="100"/>
        <c:baseTimeUnit val="days"/>
      </c:dateAx>
      <c:valAx>
        <c:axId val="1092049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_);[Red]\(0.0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92048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28581</xdr:colOff>
      <xdr:row>1</xdr:row>
      <xdr:rowOff>47631</xdr:rowOff>
    </xdr:from>
    <xdr:to>
      <xdr:col>15</xdr:col>
      <xdr:colOff>104775</xdr:colOff>
      <xdr:row>23</xdr:row>
      <xdr:rowOff>66675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opLeftCell="A4" workbookViewId="0">
      <selection activeCell="B7" sqref="B7"/>
    </sheetView>
  </sheetViews>
  <sheetFormatPr defaultRowHeight="13.5" x14ac:dyDescent="0.15"/>
  <cols>
    <col min="1" max="1" width="11.625" style="1" customWidth="1"/>
    <col min="2" max="16384" width="9" style="1"/>
  </cols>
  <sheetData>
    <row r="1" spans="1:2" x14ac:dyDescent="0.15">
      <c r="A1" s="4" t="s">
        <v>15</v>
      </c>
    </row>
    <row r="2" spans="1:2" x14ac:dyDescent="0.15">
      <c r="A2" s="4" t="s">
        <v>4</v>
      </c>
      <c r="B2" s="1">
        <v>1000</v>
      </c>
    </row>
    <row r="3" spans="1:2" x14ac:dyDescent="0.15">
      <c r="A3" s="4" t="s">
        <v>1</v>
      </c>
      <c r="B3" s="1">
        <v>0.1</v>
      </c>
    </row>
    <row r="4" spans="1:2" x14ac:dyDescent="0.15">
      <c r="A4" s="4" t="s">
        <v>2</v>
      </c>
      <c r="B4" s="5">
        <v>1E-4</v>
      </c>
    </row>
    <row r="5" spans="1:2" x14ac:dyDescent="0.15">
      <c r="A5" s="4" t="s">
        <v>3</v>
      </c>
      <c r="B5" s="5">
        <v>0</v>
      </c>
    </row>
    <row r="6" spans="1:2" x14ac:dyDescent="0.15">
      <c r="A6" s="4" t="s">
        <v>11</v>
      </c>
      <c r="B6" s="10">
        <v>10</v>
      </c>
    </row>
  </sheetData>
  <phoneticPr fontId="16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7"/>
  <sheetViews>
    <sheetView workbookViewId="0">
      <pane xSplit="1" ySplit="1" topLeftCell="B104" activePane="bottomRight" state="frozen"/>
      <selection pane="topRight" activeCell="B1" sqref="B1"/>
      <selection pane="bottomLeft" activeCell="A2" sqref="A2"/>
      <selection pane="bottomRight" activeCell="M1" sqref="M1:M1048576"/>
    </sheetView>
  </sheetViews>
  <sheetFormatPr defaultColWidth="8.5" defaultRowHeight="13.5" x14ac:dyDescent="0.15"/>
  <cols>
    <col min="1" max="1" width="12.25" style="2" customWidth="1"/>
    <col min="2" max="5" width="8.5" style="1"/>
    <col min="6" max="6" width="9.5" style="3" bestFit="1" customWidth="1"/>
    <col min="7" max="7" width="8.5" style="3"/>
    <col min="8" max="9" width="11.625" style="15" bestFit="1" customWidth="1"/>
    <col min="10" max="10" width="10.625" style="3" customWidth="1"/>
    <col min="11" max="11" width="8.5" style="1"/>
    <col min="12" max="12" width="8.5" style="3"/>
    <col min="13" max="13" width="8.5" style="12"/>
    <col min="14" max="20" width="8.5" style="1"/>
  </cols>
  <sheetData>
    <row r="1" spans="1:13" x14ac:dyDescent="0.15">
      <c r="A1" s="6" t="s">
        <v>45</v>
      </c>
      <c r="B1" s="4" t="s">
        <v>46</v>
      </c>
      <c r="C1" s="4" t="s">
        <v>47</v>
      </c>
      <c r="D1" s="11" t="s">
        <v>48</v>
      </c>
      <c r="E1" s="9" t="s">
        <v>49</v>
      </c>
      <c r="F1" s="9" t="s">
        <v>50</v>
      </c>
      <c r="G1" s="9" t="s">
        <v>51</v>
      </c>
      <c r="H1" s="13" t="s">
        <v>9</v>
      </c>
      <c r="I1" s="14" t="s">
        <v>52</v>
      </c>
      <c r="J1" s="7" t="s">
        <v>53</v>
      </c>
      <c r="K1" s="4" t="s">
        <v>54</v>
      </c>
      <c r="L1" s="4" t="s">
        <v>55</v>
      </c>
      <c r="M1" s="11" t="s">
        <v>66</v>
      </c>
    </row>
    <row r="2" spans="1:13" x14ac:dyDescent="0.15">
      <c r="A2" s="2">
        <v>39080</v>
      </c>
      <c r="B2" s="1">
        <f>参数!B$2</f>
        <v>1000</v>
      </c>
      <c r="C2" s="1">
        <f>B2</f>
        <v>1000</v>
      </c>
      <c r="D2" s="12">
        <v>2.3988</v>
      </c>
      <c r="E2" s="3" t="s">
        <v>42</v>
      </c>
      <c r="F2" s="3">
        <f>(B2-G2)/D2</f>
        <v>416.83341670835415</v>
      </c>
      <c r="G2" s="3">
        <f>IF(B2/(1+参数!B$4)/D2*参数!B$4&lt;参数!B$3,参数!B$3,B2/(1+参数!B$4)/D2*参数!B$4)</f>
        <v>0.1</v>
      </c>
      <c r="H2" s="15">
        <f>F2</f>
        <v>416.83341670835415</v>
      </c>
      <c r="I2" s="15">
        <f>D2*H2</f>
        <v>999.9</v>
      </c>
      <c r="J2" s="8">
        <f>I2/C2-1</f>
        <v>-9.9999999999988987E-5</v>
      </c>
      <c r="K2" s="1">
        <f>IF(J2&gt;参数!B$6,I2,0)</f>
        <v>0</v>
      </c>
      <c r="L2" s="1">
        <f>IF(A2=MAX(A:A),-B2+K2+#REF!,-B2+K2)</f>
        <v>-1000</v>
      </c>
      <c r="M2" s="12">
        <v>1</v>
      </c>
    </row>
    <row r="3" spans="1:13" x14ac:dyDescent="0.15">
      <c r="A3" s="2">
        <v>39113</v>
      </c>
      <c r="B3" s="1">
        <f>参数!B$2</f>
        <v>1000</v>
      </c>
      <c r="C3" s="1">
        <f>IF(J2&lt;参数!B$6,C2+B3,B3)</f>
        <v>2000</v>
      </c>
      <c r="D3" s="12">
        <v>2.7961999999999998</v>
      </c>
      <c r="E3" s="3">
        <v>0.1</v>
      </c>
      <c r="F3" s="3">
        <f>(B3-G3)/D3</f>
        <v>357.59244689221089</v>
      </c>
      <c r="G3" s="3">
        <f>IF(B3/(1+参数!B$4)/D3*参数!B$4&lt;参数!B$3,参数!B$3,B3/(1+参数!B$4)/D3*参数!B$4)</f>
        <v>0.1</v>
      </c>
      <c r="H3" s="15">
        <f>IF(J2&lt;参数!B$6,H2+F3,F3)+IFERROR(E3*H2,0)</f>
        <v>816.10920527140036</v>
      </c>
      <c r="I3" s="15">
        <f>D3*H3</f>
        <v>2282.0045597798894</v>
      </c>
      <c r="J3" s="8">
        <f>I3/C3-1</f>
        <v>0.14100227988994463</v>
      </c>
      <c r="K3" s="1">
        <f>IF(J3&gt;参数!B$6,I3,0)</f>
        <v>0</v>
      </c>
      <c r="L3" s="1">
        <f>IF(A3=MAX(A:A),-B3+K3+I3,-B3+K3)</f>
        <v>-1000</v>
      </c>
      <c r="M3" s="12">
        <f>M2*(IFERROR(D3+E3,D3))/D2</f>
        <v>1.2073536768384192</v>
      </c>
    </row>
    <row r="4" spans="1:13" x14ac:dyDescent="0.15">
      <c r="A4" s="2">
        <v>39141</v>
      </c>
      <c r="B4" s="1">
        <f>参数!B$2</f>
        <v>1000</v>
      </c>
      <c r="C4" s="1">
        <f>IF(J3&lt;参数!B$6,C3+B4,B4)</f>
        <v>3000</v>
      </c>
      <c r="D4" s="12">
        <v>2.5036</v>
      </c>
      <c r="E4" s="3">
        <v>0.1</v>
      </c>
      <c r="F4" s="3">
        <f t="shared" ref="F4:F67" si="0">(B4-G4)/D4</f>
        <v>399.38488576449913</v>
      </c>
      <c r="G4" s="3">
        <f>IF(B4/(1+参数!B$4)/D4*参数!B$4&lt;参数!B$3,参数!B$3,B4/(1+参数!B$4)/D4*参数!B$4)</f>
        <v>0.1</v>
      </c>
      <c r="H4" s="15">
        <f>IF(J3&lt;参数!B$6,H3+F4,F4)+IFERROR(E4*H3,0)</f>
        <v>1297.1050115630396</v>
      </c>
      <c r="I4" s="15">
        <f t="shared" ref="I4:I67" si="1">D4*H4</f>
        <v>3247.4321069492262</v>
      </c>
      <c r="J4" s="8">
        <f t="shared" ref="J4:J67" si="2">I4/C4-1</f>
        <v>8.2477368983075339E-2</v>
      </c>
      <c r="K4" s="1">
        <f>IF(J4&gt;参数!B$6,I4,0)</f>
        <v>0</v>
      </c>
      <c r="L4" s="1">
        <f t="shared" ref="L4:L67" si="3">IF(A4=MAX(A:A),-B4+K4+I4,-B4+K4)</f>
        <v>-1000</v>
      </c>
      <c r="M4" s="12">
        <f t="shared" ref="M4:M67" si="4">M3*(IFERROR(D4+E4,D4))/D3</f>
        <v>1.1241921296818929</v>
      </c>
    </row>
    <row r="5" spans="1:13" x14ac:dyDescent="0.15">
      <c r="A5" s="2">
        <v>39171</v>
      </c>
      <c r="B5" s="1">
        <f>参数!B$2</f>
        <v>1000</v>
      </c>
      <c r="C5" s="1">
        <f>IF(J4&lt;参数!B$6,C4+B5,B5)</f>
        <v>4000</v>
      </c>
      <c r="D5" s="12">
        <v>2.5979999999999999</v>
      </c>
      <c r="E5" s="3">
        <v>0.08</v>
      </c>
      <c r="F5" s="3">
        <f t="shared" si="0"/>
        <v>384.87297921478063</v>
      </c>
      <c r="G5" s="3">
        <f>IF(B5/(1+参数!B$4)/D5*参数!B$4&lt;参数!B$3,参数!B$3,B5/(1+参数!B$4)/D5*参数!B$4)</f>
        <v>0.1</v>
      </c>
      <c r="H5" s="15">
        <f>IF(J4&lt;参数!B$6,H4+F5,F5)+IFERROR(E5*H4,0)</f>
        <v>1785.7463917028633</v>
      </c>
      <c r="I5" s="15">
        <f t="shared" si="1"/>
        <v>4639.3691256440388</v>
      </c>
      <c r="J5" s="8">
        <f t="shared" si="2"/>
        <v>0.15984228141100965</v>
      </c>
      <c r="K5" s="1">
        <f>IF(J5&gt;参数!B$6,I5,0)</f>
        <v>0</v>
      </c>
      <c r="L5" s="1">
        <f t="shared" si="3"/>
        <v>-1000</v>
      </c>
      <c r="M5" s="12">
        <f t="shared" si="4"/>
        <v>1.2025030049880607</v>
      </c>
    </row>
    <row r="6" spans="1:13" x14ac:dyDescent="0.15">
      <c r="A6" s="2">
        <v>39202</v>
      </c>
      <c r="B6" s="1">
        <f>参数!B$2</f>
        <v>1000</v>
      </c>
      <c r="C6" s="1">
        <f>IF(J5&lt;参数!B$6,C5+B6,B6)</f>
        <v>5000</v>
      </c>
      <c r="D6" s="12">
        <v>3.0406</v>
      </c>
      <c r="E6" s="3" t="s">
        <v>42</v>
      </c>
      <c r="F6" s="3">
        <f t="shared" si="0"/>
        <v>328.84956916398079</v>
      </c>
      <c r="G6" s="3">
        <f>IF(B6/(1+参数!B$4)/D6*参数!B$4&lt;参数!B$3,参数!B$3,B6/(1+参数!B$4)/D6*参数!B$4)</f>
        <v>0.1</v>
      </c>
      <c r="H6" s="15">
        <f>IF(J5&lt;参数!B$6,H5+F6,F6)+IFERROR(E6*H5,0)</f>
        <v>2114.5959608668441</v>
      </c>
      <c r="I6" s="15">
        <f t="shared" si="1"/>
        <v>6429.6404786117264</v>
      </c>
      <c r="J6" s="8">
        <f t="shared" si="2"/>
        <v>0.28592809572234534</v>
      </c>
      <c r="K6" s="1">
        <f>IF(J6&gt;参数!B$6,I6,0)</f>
        <v>0</v>
      </c>
      <c r="L6" s="1">
        <f t="shared" si="3"/>
        <v>-1000</v>
      </c>
      <c r="M6" s="12">
        <f t="shared" si="4"/>
        <v>1.4073636016038096</v>
      </c>
    </row>
    <row r="7" spans="1:13" x14ac:dyDescent="0.15">
      <c r="A7" s="2">
        <v>39233</v>
      </c>
      <c r="B7" s="1">
        <f>参数!B$2</f>
        <v>1000</v>
      </c>
      <c r="C7" s="1">
        <f>IF(J6&lt;参数!B$6,C6+B7,B7)</f>
        <v>6000</v>
      </c>
      <c r="D7" s="12">
        <v>3.4521000000000002</v>
      </c>
      <c r="E7" s="3" t="s">
        <v>42</v>
      </c>
      <c r="F7" s="3">
        <f t="shared" si="0"/>
        <v>289.64977839575909</v>
      </c>
      <c r="G7" s="3">
        <f>IF(B7/(1+参数!B$4)/D7*参数!B$4&lt;参数!B$3,参数!B$3,B7/(1+参数!B$4)/D7*参数!B$4)</f>
        <v>0.1</v>
      </c>
      <c r="H7" s="15">
        <f>IF(J6&lt;参数!B$6,H6+F7,F7)+IFERROR(E7*H6,0)</f>
        <v>2404.2457392626029</v>
      </c>
      <c r="I7" s="15">
        <f t="shared" si="1"/>
        <v>8299.6967165084316</v>
      </c>
      <c r="J7" s="8">
        <f t="shared" si="2"/>
        <v>0.38328278608473854</v>
      </c>
      <c r="K7" s="1">
        <f>IF(J7&gt;参数!B$6,I7,0)</f>
        <v>0</v>
      </c>
      <c r="L7" s="1">
        <f t="shared" si="3"/>
        <v>-1000</v>
      </c>
      <c r="M7" s="12">
        <f t="shared" si="4"/>
        <v>1.5978293393068839</v>
      </c>
    </row>
    <row r="8" spans="1:13" x14ac:dyDescent="0.15">
      <c r="A8" s="2">
        <v>39262</v>
      </c>
      <c r="B8" s="1">
        <f>参数!B$2</f>
        <v>1000</v>
      </c>
      <c r="C8" s="1">
        <f>IF(J7&lt;参数!B$6,C7+B8,B8)</f>
        <v>7000</v>
      </c>
      <c r="D8" s="12">
        <v>3.7888999999999999</v>
      </c>
      <c r="E8" s="3" t="s">
        <v>42</v>
      </c>
      <c r="F8" s="3">
        <f t="shared" si="0"/>
        <v>263.90245189896802</v>
      </c>
      <c r="G8" s="3">
        <f>IF(B8/(1+参数!B$4)/D8*参数!B$4&lt;参数!B$3,参数!B$3,B8/(1+参数!B$4)/D8*参数!B$4)</f>
        <v>0.1</v>
      </c>
      <c r="H8" s="15">
        <f>IF(J7&lt;参数!B$6,H7+F8,F8)+IFERROR(E8*H7,0)</f>
        <v>2668.148191161571</v>
      </c>
      <c r="I8" s="15">
        <f t="shared" si="1"/>
        <v>10109.346681492076</v>
      </c>
      <c r="J8" s="8">
        <f t="shared" si="2"/>
        <v>0.44419238307029651</v>
      </c>
      <c r="K8" s="1">
        <f>IF(J8&gt;参数!B$6,I8,0)</f>
        <v>0</v>
      </c>
      <c r="L8" s="1">
        <f t="shared" si="3"/>
        <v>-1000</v>
      </c>
      <c r="M8" s="12">
        <f t="shared" si="4"/>
        <v>1.7537196441875531</v>
      </c>
    </row>
    <row r="9" spans="1:13" x14ac:dyDescent="0.15">
      <c r="A9" s="2">
        <v>39294</v>
      </c>
      <c r="B9" s="1">
        <f>参数!B$2</f>
        <v>1000</v>
      </c>
      <c r="C9" s="1">
        <f>IF(J8&lt;参数!B$6,C8+B9,B9)</f>
        <v>8000</v>
      </c>
      <c r="D9" s="12">
        <v>4.3047000000000004</v>
      </c>
      <c r="E9" s="3" t="s">
        <v>42</v>
      </c>
      <c r="F9" s="3">
        <f t="shared" si="0"/>
        <v>232.28099519130251</v>
      </c>
      <c r="G9" s="3">
        <f>IF(B9/(1+参数!B$4)/D9*参数!B$4&lt;参数!B$3,参数!B$3,B9/(1+参数!B$4)/D9*参数!B$4)</f>
        <v>0.1</v>
      </c>
      <c r="H9" s="15">
        <f>IF(J8&lt;参数!B$6,H8+F9,F9)+IFERROR(E9*H8,0)</f>
        <v>2900.4291863528733</v>
      </c>
      <c r="I9" s="15">
        <f t="shared" si="1"/>
        <v>12485.477518493215</v>
      </c>
      <c r="J9" s="8">
        <f t="shared" si="2"/>
        <v>0.56068468981165198</v>
      </c>
      <c r="K9" s="1">
        <f>IF(J9&gt;参数!B$6,I9,0)</f>
        <v>0</v>
      </c>
      <c r="L9" s="1">
        <f t="shared" si="3"/>
        <v>-1000</v>
      </c>
      <c r="M9" s="12">
        <f t="shared" si="4"/>
        <v>1.9924613878260604</v>
      </c>
    </row>
    <row r="10" spans="1:13" x14ac:dyDescent="0.15">
      <c r="A10" s="2">
        <v>39325</v>
      </c>
      <c r="B10" s="1">
        <f>参数!B$2</f>
        <v>1000</v>
      </c>
      <c r="C10" s="1">
        <f>IF(J9&lt;参数!B$6,C9+B10,B10)</f>
        <v>9000</v>
      </c>
      <c r="D10" s="12">
        <v>5.0768000000000004</v>
      </c>
      <c r="E10" s="3" t="s">
        <v>42</v>
      </c>
      <c r="F10" s="3">
        <f t="shared" si="0"/>
        <v>196.95477466120388</v>
      </c>
      <c r="G10" s="3">
        <f>IF(B10/(1+参数!B$4)/D10*参数!B$4&lt;参数!B$3,参数!B$3,B10/(1+参数!B$4)/D10*参数!B$4)</f>
        <v>0.1</v>
      </c>
      <c r="H10" s="15">
        <f>IF(J9&lt;参数!B$6,H9+F10,F10)+IFERROR(E10*H9,0)</f>
        <v>3097.3839610140772</v>
      </c>
      <c r="I10" s="15">
        <f t="shared" si="1"/>
        <v>15724.798893276267</v>
      </c>
      <c r="J10" s="8">
        <f t="shared" si="2"/>
        <v>0.74719987703069646</v>
      </c>
      <c r="K10" s="1">
        <f>IF(J10&gt;参数!B$6,I10,0)</f>
        <v>0</v>
      </c>
      <c r="L10" s="1">
        <f t="shared" si="3"/>
        <v>-1000</v>
      </c>
      <c r="M10" s="12">
        <f t="shared" si="4"/>
        <v>2.349833431764198</v>
      </c>
    </row>
    <row r="11" spans="1:13" x14ac:dyDescent="0.15">
      <c r="A11" s="2">
        <v>39353</v>
      </c>
      <c r="B11" s="1">
        <f>参数!B$2</f>
        <v>1000</v>
      </c>
      <c r="C11" s="1">
        <f>IF(J10&lt;参数!B$6,C10+B11,B11)</f>
        <v>10000</v>
      </c>
      <c r="D11" s="12">
        <v>5.3958000000000004</v>
      </c>
      <c r="E11" s="3" t="s">
        <v>42</v>
      </c>
      <c r="F11" s="3">
        <f t="shared" si="0"/>
        <v>185.31079728677858</v>
      </c>
      <c r="G11" s="3">
        <f>IF(B11/(1+参数!B$4)/D11*参数!B$4&lt;参数!B$3,参数!B$3,B11/(1+参数!B$4)/D11*参数!B$4)</f>
        <v>0.1</v>
      </c>
      <c r="H11" s="15">
        <f>IF(J10&lt;参数!B$6,H10+F11,F11)+IFERROR(E11*H10,0)</f>
        <v>3282.6947583008559</v>
      </c>
      <c r="I11" s="15">
        <f t="shared" si="1"/>
        <v>17712.764376839761</v>
      </c>
      <c r="J11" s="8">
        <f t="shared" si="2"/>
        <v>0.77127643768397602</v>
      </c>
      <c r="K11" s="1">
        <f>IF(J11&gt;参数!B$6,I11,0)</f>
        <v>0</v>
      </c>
      <c r="L11" s="1">
        <f t="shared" si="3"/>
        <v>-1000</v>
      </c>
      <c r="M11" s="12">
        <f t="shared" si="4"/>
        <v>2.4974848784890598</v>
      </c>
    </row>
    <row r="12" spans="1:13" x14ac:dyDescent="0.15">
      <c r="A12" s="2">
        <v>39386</v>
      </c>
      <c r="B12" s="1">
        <f>参数!B$2</f>
        <v>1000</v>
      </c>
      <c r="C12" s="1">
        <f>IF(J11&lt;参数!B$6,C11+B12,B12)</f>
        <v>11000</v>
      </c>
      <c r="D12" s="12">
        <v>5.7287999999999997</v>
      </c>
      <c r="E12" s="3" t="s">
        <v>42</v>
      </c>
      <c r="F12" s="3">
        <f t="shared" si="0"/>
        <v>174.53917050691246</v>
      </c>
      <c r="G12" s="3">
        <f>IF(B12/(1+参数!B$4)/D12*参数!B$4&lt;参数!B$3,参数!B$3,B12/(1+参数!B$4)/D12*参数!B$4)</f>
        <v>0.1</v>
      </c>
      <c r="H12" s="15">
        <f>IF(J11&lt;参数!B$6,H11+F12,F12)+IFERROR(E12*H11,0)</f>
        <v>3457.2339288077683</v>
      </c>
      <c r="I12" s="15">
        <f t="shared" si="1"/>
        <v>19805.801731353942</v>
      </c>
      <c r="J12" s="8">
        <f t="shared" si="2"/>
        <v>0.80052743012308558</v>
      </c>
      <c r="K12" s="1">
        <f>IF(J12&gt;参数!B$6,I12,0)</f>
        <v>0</v>
      </c>
      <c r="L12" s="1">
        <f t="shared" si="3"/>
        <v>-1000</v>
      </c>
      <c r="M12" s="12">
        <f t="shared" si="4"/>
        <v>2.6516163260106236</v>
      </c>
    </row>
    <row r="13" spans="1:13" x14ac:dyDescent="0.15">
      <c r="A13" s="2">
        <v>39416</v>
      </c>
      <c r="B13" s="1">
        <f>参数!B$2</f>
        <v>1000</v>
      </c>
      <c r="C13" s="1">
        <f>IF(J12&lt;参数!B$6,C12+B13,B13)</f>
        <v>12000</v>
      </c>
      <c r="D13" s="12">
        <v>4.8094999999999999</v>
      </c>
      <c r="E13" s="3" t="s">
        <v>42</v>
      </c>
      <c r="F13" s="3">
        <f t="shared" si="0"/>
        <v>207.9010292130159</v>
      </c>
      <c r="G13" s="3">
        <f>IF(B13/(1+参数!B$4)/D13*参数!B$4&lt;参数!B$3,参数!B$3,B13/(1+参数!B$4)/D13*参数!B$4)</f>
        <v>0.1</v>
      </c>
      <c r="H13" s="15">
        <f>IF(J12&lt;参数!B$6,H12+F13,F13)+IFERROR(E13*H12,0)</f>
        <v>3665.1349580207843</v>
      </c>
      <c r="I13" s="15">
        <f t="shared" si="1"/>
        <v>17627.466580600962</v>
      </c>
      <c r="J13" s="8">
        <f t="shared" si="2"/>
        <v>0.46895554838341336</v>
      </c>
      <c r="K13" s="1">
        <f>IF(J13&gt;参数!B$6,I13,0)</f>
        <v>0</v>
      </c>
      <c r="L13" s="1">
        <f t="shared" si="3"/>
        <v>-1000</v>
      </c>
      <c r="M13" s="12">
        <f t="shared" si="4"/>
        <v>2.2261117022671582</v>
      </c>
    </row>
    <row r="14" spans="1:13" x14ac:dyDescent="0.15">
      <c r="A14" s="2">
        <v>39444</v>
      </c>
      <c r="B14" s="1">
        <f>参数!B$2</f>
        <v>1000</v>
      </c>
      <c r="C14" s="1">
        <f>IF(J13&lt;参数!B$6,C13+B14,B14)</f>
        <v>13000</v>
      </c>
      <c r="D14" s="12">
        <v>5.2766000000000002</v>
      </c>
      <c r="E14" s="3" t="s">
        <v>42</v>
      </c>
      <c r="F14" s="3">
        <f t="shared" si="0"/>
        <v>189.4970245991737</v>
      </c>
      <c r="G14" s="3">
        <f>IF(B14/(1+参数!B$4)/D14*参数!B$4&lt;参数!B$3,参数!B$3,B14/(1+参数!B$4)/D14*参数!B$4)</f>
        <v>0.1</v>
      </c>
      <c r="H14" s="15">
        <f>IF(J13&lt;参数!B$6,H13+F14,F14)+IFERROR(E14*H13,0)</f>
        <v>3854.6319826199579</v>
      </c>
      <c r="I14" s="15">
        <f t="shared" si="1"/>
        <v>20339.351119492469</v>
      </c>
      <c r="J14" s="8">
        <f t="shared" si="2"/>
        <v>0.56456547073018992</v>
      </c>
      <c r="K14" s="1">
        <f>IF(J14&gt;参数!B$6,I14,0)</f>
        <v>0</v>
      </c>
      <c r="L14" s="1">
        <f t="shared" si="3"/>
        <v>-1000</v>
      </c>
      <c r="M14" s="12">
        <f t="shared" si="4"/>
        <v>2.4423123002771363</v>
      </c>
    </row>
    <row r="15" spans="1:13" x14ac:dyDescent="0.15">
      <c r="A15" s="2">
        <v>39478</v>
      </c>
      <c r="B15" s="1">
        <f>参数!B$2</f>
        <v>1000</v>
      </c>
      <c r="C15" s="1">
        <f>IF(J14&lt;参数!B$6,C14+B15,B15)</f>
        <v>14000</v>
      </c>
      <c r="D15" s="12">
        <v>4.7093999999999996</v>
      </c>
      <c r="E15" s="3" t="s">
        <v>42</v>
      </c>
      <c r="F15" s="3">
        <f t="shared" si="0"/>
        <v>212.32004076952478</v>
      </c>
      <c r="G15" s="3">
        <f>IF(B15/(1+参数!B$4)/D15*参数!B$4&lt;参数!B$3,参数!B$3,B15/(1+参数!B$4)/D15*参数!B$4)</f>
        <v>0.1</v>
      </c>
      <c r="H15" s="15">
        <f>IF(J14&lt;参数!B$6,H14+F15,F15)+IFERROR(E15*H14,0)</f>
        <v>4066.9520233894827</v>
      </c>
      <c r="I15" s="15">
        <f t="shared" si="1"/>
        <v>19152.903858950427</v>
      </c>
      <c r="J15" s="8">
        <f t="shared" si="2"/>
        <v>0.36806456135360199</v>
      </c>
      <c r="K15" s="1">
        <f>IF(J15&gt;参数!B$6,I15,0)</f>
        <v>0</v>
      </c>
      <c r="L15" s="1">
        <f t="shared" si="3"/>
        <v>-1000</v>
      </c>
      <c r="M15" s="12">
        <f t="shared" si="4"/>
        <v>2.1797796965707357</v>
      </c>
    </row>
    <row r="16" spans="1:13" x14ac:dyDescent="0.15">
      <c r="A16" s="2">
        <v>39507</v>
      </c>
      <c r="B16" s="1">
        <f>参数!B$2</f>
        <v>1000</v>
      </c>
      <c r="C16" s="1">
        <f>IF(J15&lt;参数!B$6,C15+B16,B16)</f>
        <v>15000</v>
      </c>
      <c r="D16" s="12">
        <v>4.6040000000000001</v>
      </c>
      <c r="E16" s="3" t="s">
        <v>42</v>
      </c>
      <c r="F16" s="3">
        <f t="shared" si="0"/>
        <v>217.18071242397914</v>
      </c>
      <c r="G16" s="3">
        <f>IF(B16/(1+参数!B$4)/D16*参数!B$4&lt;参数!B$3,参数!B$3,B16/(1+参数!B$4)/D16*参数!B$4)</f>
        <v>0.1</v>
      </c>
      <c r="H16" s="15">
        <f>IF(J15&lt;参数!B$6,H15+F16,F16)+IFERROR(E16*H15,0)</f>
        <v>4284.1327358134622</v>
      </c>
      <c r="I16" s="15">
        <f t="shared" si="1"/>
        <v>19724.14711568518</v>
      </c>
      <c r="J16" s="8">
        <f t="shared" si="2"/>
        <v>0.31494314104567867</v>
      </c>
      <c r="K16" s="1">
        <f>IF(J16&gt;参数!B$6,I16,0)</f>
        <v>0</v>
      </c>
      <c r="L16" s="1">
        <f t="shared" si="3"/>
        <v>-1000</v>
      </c>
      <c r="M16" s="12">
        <f t="shared" si="4"/>
        <v>2.1309945477155621</v>
      </c>
    </row>
    <row r="17" spans="1:13" x14ac:dyDescent="0.15">
      <c r="A17" s="2">
        <v>39538</v>
      </c>
      <c r="B17" s="1">
        <f>参数!B$2</f>
        <v>1000</v>
      </c>
      <c r="C17" s="1">
        <f>IF(J16&lt;参数!B$6,C16+B17,B17)</f>
        <v>16000</v>
      </c>
      <c r="D17" s="12">
        <v>4.1223000000000001</v>
      </c>
      <c r="E17" s="3" t="s">
        <v>42</v>
      </c>
      <c r="F17" s="3">
        <f t="shared" si="0"/>
        <v>242.55876573757368</v>
      </c>
      <c r="G17" s="3">
        <f>IF(B17/(1+参数!B$4)/D17*参数!B$4&lt;参数!B$3,参数!B$3,B17/(1+参数!B$4)/D17*参数!B$4)</f>
        <v>0.1</v>
      </c>
      <c r="H17" s="15">
        <f>IF(J16&lt;参数!B$6,H16+F17,F17)+IFERROR(E17*H16,0)</f>
        <v>4526.6915015510358</v>
      </c>
      <c r="I17" s="15">
        <f t="shared" si="1"/>
        <v>18660.380376843834</v>
      </c>
      <c r="J17" s="8">
        <f t="shared" si="2"/>
        <v>0.16627377355273953</v>
      </c>
      <c r="K17" s="1">
        <f>IF(J17&gt;参数!B$6,I17,0)</f>
        <v>0</v>
      </c>
      <c r="L17" s="1">
        <f t="shared" si="3"/>
        <v>-1000</v>
      </c>
      <c r="M17" s="12">
        <f t="shared" si="4"/>
        <v>1.9080362345890229</v>
      </c>
    </row>
    <row r="18" spans="1:13" x14ac:dyDescent="0.15">
      <c r="A18" s="2">
        <v>39568</v>
      </c>
      <c r="B18" s="1">
        <f>参数!B$2</f>
        <v>1000</v>
      </c>
      <c r="C18" s="1">
        <f>IF(J17&lt;参数!B$6,C17+B18,B18)</f>
        <v>17000</v>
      </c>
      <c r="D18" s="12">
        <v>3.9523999999999999</v>
      </c>
      <c r="E18" s="3" t="s">
        <v>42</v>
      </c>
      <c r="F18" s="3">
        <f t="shared" si="0"/>
        <v>252.985527780589</v>
      </c>
      <c r="G18" s="3">
        <f>IF(B18/(1+参数!B$4)/D18*参数!B$4&lt;参数!B$3,参数!B$3,B18/(1+参数!B$4)/D18*参数!B$4)</f>
        <v>0.1</v>
      </c>
      <c r="H18" s="15">
        <f>IF(J17&lt;参数!B$6,H17+F18,F18)+IFERROR(E18*H17,0)</f>
        <v>4779.6770293316249</v>
      </c>
      <c r="I18" s="15">
        <f t="shared" si="1"/>
        <v>18891.195490730315</v>
      </c>
      <c r="J18" s="8">
        <f t="shared" si="2"/>
        <v>0.11124679357237155</v>
      </c>
      <c r="K18" s="1">
        <f>IF(J18&gt;参数!B$6,I18,0)</f>
        <v>0</v>
      </c>
      <c r="L18" s="1">
        <f t="shared" si="3"/>
        <v>-1000</v>
      </c>
      <c r="M18" s="12">
        <f t="shared" si="4"/>
        <v>1.8293967963490416</v>
      </c>
    </row>
    <row r="19" spans="1:13" x14ac:dyDescent="0.15">
      <c r="A19" s="2">
        <v>39598</v>
      </c>
      <c r="B19" s="1">
        <f>参数!B$2</f>
        <v>1000</v>
      </c>
      <c r="C19" s="1">
        <f>IF(J18&lt;参数!B$6,C18+B19,B19)</f>
        <v>18000</v>
      </c>
      <c r="D19" s="12">
        <v>2.6023000000000001</v>
      </c>
      <c r="E19" s="3">
        <v>1.1299999999999999</v>
      </c>
      <c r="F19" s="3">
        <f t="shared" si="0"/>
        <v>384.23702109672212</v>
      </c>
      <c r="G19" s="3">
        <f>IF(B19/(1+参数!B$4)/D19*参数!B$4&lt;参数!B$3,参数!B$3,B19/(1+参数!B$4)/D19*参数!B$4)</f>
        <v>0.1</v>
      </c>
      <c r="H19" s="15">
        <f>IF(J18&lt;参数!B$6,H18+F19,F19)+IFERROR(E19*H18,0)</f>
        <v>10564.949093573083</v>
      </c>
      <c r="I19" s="15">
        <f t="shared" si="1"/>
        <v>27493.167026205236</v>
      </c>
      <c r="J19" s="8">
        <f t="shared" si="2"/>
        <v>0.52739816812251306</v>
      </c>
      <c r="K19" s="1">
        <f>IF(J19&gt;参数!B$6,I19,0)</f>
        <v>0</v>
      </c>
      <c r="L19" s="1">
        <f t="shared" si="3"/>
        <v>-1000</v>
      </c>
      <c r="M19" s="12">
        <f t="shared" si="4"/>
        <v>1.7275219266808846</v>
      </c>
    </row>
    <row r="20" spans="1:13" x14ac:dyDescent="0.15">
      <c r="A20" s="2">
        <v>39629</v>
      </c>
      <c r="B20" s="1">
        <f>参数!B$2</f>
        <v>1000</v>
      </c>
      <c r="C20" s="1">
        <f>IF(J19&lt;参数!B$6,C19+B20,B20)</f>
        <v>19000</v>
      </c>
      <c r="D20" s="12">
        <v>2.31</v>
      </c>
      <c r="E20" s="3" t="s">
        <v>42</v>
      </c>
      <c r="F20" s="3">
        <f t="shared" si="0"/>
        <v>432.85714285714283</v>
      </c>
      <c r="G20" s="3">
        <f>IF(B20/(1+参数!B$4)/D20*参数!B$4&lt;参数!B$3,参数!B$3,B20/(1+参数!B$4)/D20*参数!B$4)</f>
        <v>0.1</v>
      </c>
      <c r="H20" s="15">
        <f>IF(J19&lt;参数!B$6,H19+F20,F20)+IFERROR(E20*H19,0)</f>
        <v>10997.806236430226</v>
      </c>
      <c r="I20" s="15">
        <f t="shared" si="1"/>
        <v>25404.932406153821</v>
      </c>
      <c r="J20" s="8">
        <f t="shared" si="2"/>
        <v>0.33710170558704311</v>
      </c>
      <c r="K20" s="1">
        <f>IF(J20&gt;参数!B$6,I20,0)</f>
        <v>0</v>
      </c>
      <c r="L20" s="1">
        <f t="shared" si="3"/>
        <v>-1000</v>
      </c>
      <c r="M20" s="12">
        <f t="shared" si="4"/>
        <v>1.533480248485126</v>
      </c>
    </row>
    <row r="21" spans="1:13" x14ac:dyDescent="0.15">
      <c r="A21" s="2">
        <v>39660</v>
      </c>
      <c r="B21" s="1">
        <f>参数!B$2</f>
        <v>1000</v>
      </c>
      <c r="C21" s="1">
        <f>IF(J20&lt;参数!B$6,C20+B21,B21)</f>
        <v>20000</v>
      </c>
      <c r="D21" s="12">
        <v>2.3557999999999999</v>
      </c>
      <c r="E21" s="3" t="s">
        <v>42</v>
      </c>
      <c r="F21" s="3">
        <f t="shared" si="0"/>
        <v>424.44180320910095</v>
      </c>
      <c r="G21" s="3">
        <f>IF(B21/(1+参数!B$4)/D21*参数!B$4&lt;参数!B$3,参数!B$3,B21/(1+参数!B$4)/D21*参数!B$4)</f>
        <v>0.1</v>
      </c>
      <c r="H21" s="15">
        <f>IF(J20&lt;参数!B$6,H20+F21,F21)+IFERROR(E21*H20,0)</f>
        <v>11422.248039639328</v>
      </c>
      <c r="I21" s="15">
        <f t="shared" si="1"/>
        <v>26908.531931782327</v>
      </c>
      <c r="J21" s="8">
        <f t="shared" si="2"/>
        <v>0.34542659658911634</v>
      </c>
      <c r="K21" s="1">
        <f>IF(J21&gt;参数!B$6,I21,0)</f>
        <v>0</v>
      </c>
      <c r="L21" s="1">
        <f t="shared" si="3"/>
        <v>-1000</v>
      </c>
      <c r="M21" s="12">
        <f t="shared" si="4"/>
        <v>1.5638843157494631</v>
      </c>
    </row>
    <row r="22" spans="1:13" x14ac:dyDescent="0.15">
      <c r="A22" s="2">
        <v>39689</v>
      </c>
      <c r="B22" s="1">
        <f>参数!B$2</f>
        <v>1000</v>
      </c>
      <c r="C22" s="1">
        <f>IF(J21&lt;参数!B$6,C21+B22,B22)</f>
        <v>21000</v>
      </c>
      <c r="D22" s="12">
        <v>2.1564999999999999</v>
      </c>
      <c r="E22" s="3" t="s">
        <v>42</v>
      </c>
      <c r="F22" s="3">
        <f t="shared" si="0"/>
        <v>463.66798052399724</v>
      </c>
      <c r="G22" s="3">
        <f>IF(B22/(1+参数!B$4)/D22*参数!B$4&lt;参数!B$3,参数!B$3,B22/(1+参数!B$4)/D22*参数!B$4)</f>
        <v>0.1</v>
      </c>
      <c r="H22" s="15">
        <f>IF(J21&lt;参数!B$6,H21+F22,F22)+IFERROR(E22*H21,0)</f>
        <v>11885.916020163324</v>
      </c>
      <c r="I22" s="15">
        <f t="shared" si="1"/>
        <v>25631.977897482207</v>
      </c>
      <c r="J22" s="8">
        <f t="shared" si="2"/>
        <v>0.22057037607058128</v>
      </c>
      <c r="K22" s="1">
        <f>IF(J22&gt;参数!B$6,I22,0)</f>
        <v>0</v>
      </c>
      <c r="L22" s="1">
        <f t="shared" si="3"/>
        <v>-1000</v>
      </c>
      <c r="M22" s="12">
        <f t="shared" si="4"/>
        <v>1.4315801540511575</v>
      </c>
    </row>
    <row r="23" spans="1:13" x14ac:dyDescent="0.15">
      <c r="A23" s="2">
        <v>39717</v>
      </c>
      <c r="B23" s="1">
        <f>参数!B$2</f>
        <v>1000</v>
      </c>
      <c r="C23" s="1">
        <f>IF(J22&lt;参数!B$6,C22+B23,B23)</f>
        <v>22000</v>
      </c>
      <c r="D23" s="12">
        <v>1.9899</v>
      </c>
      <c r="E23" s="3" t="s">
        <v>42</v>
      </c>
      <c r="F23" s="3">
        <f t="shared" si="0"/>
        <v>502.4875621890547</v>
      </c>
      <c r="G23" s="3">
        <f>IF(B23/(1+参数!B$4)/D23*参数!B$4&lt;参数!B$3,参数!B$3,B23/(1+参数!B$4)/D23*参数!B$4)</f>
        <v>0.1</v>
      </c>
      <c r="H23" s="15">
        <f>IF(J22&lt;参数!B$6,H22+F23,F23)+IFERROR(E23*H22,0)</f>
        <v>12388.403582352379</v>
      </c>
      <c r="I23" s="15">
        <f t="shared" si="1"/>
        <v>24651.684288523</v>
      </c>
      <c r="J23" s="8">
        <f t="shared" si="2"/>
        <v>0.12053110402377265</v>
      </c>
      <c r="K23" s="1">
        <f>IF(J23&gt;参数!B$6,I23,0)</f>
        <v>0</v>
      </c>
      <c r="L23" s="1">
        <f t="shared" si="3"/>
        <v>-1000</v>
      </c>
      <c r="M23" s="12">
        <f t="shared" si="4"/>
        <v>1.3209836997664726</v>
      </c>
    </row>
    <row r="24" spans="1:13" x14ac:dyDescent="0.15">
      <c r="A24" s="2">
        <v>39752</v>
      </c>
      <c r="B24" s="1">
        <f>参数!B$2</f>
        <v>1000</v>
      </c>
      <c r="C24" s="1">
        <f>IF(J23&lt;参数!B$6,C23+B24,B24)</f>
        <v>23000</v>
      </c>
      <c r="D24" s="12">
        <v>1.8174999999999999</v>
      </c>
      <c r="E24" s="3" t="s">
        <v>42</v>
      </c>
      <c r="F24" s="3">
        <f t="shared" si="0"/>
        <v>550.15130674002751</v>
      </c>
      <c r="G24" s="3">
        <f>IF(B24/(1+参数!B$4)/D24*参数!B$4&lt;参数!B$3,参数!B$3,B24/(1+参数!B$4)/D24*参数!B$4)</f>
        <v>0.1</v>
      </c>
      <c r="H24" s="15">
        <f>IF(J23&lt;参数!B$6,H23+F24,F24)+IFERROR(E24*H23,0)</f>
        <v>12938.554889092407</v>
      </c>
      <c r="I24" s="15">
        <f t="shared" si="1"/>
        <v>23515.823510925449</v>
      </c>
      <c r="J24" s="8">
        <f t="shared" si="2"/>
        <v>2.2427109170671811E-2</v>
      </c>
      <c r="K24" s="1">
        <f>IF(J24&gt;参数!B$6,I24,0)</f>
        <v>0</v>
      </c>
      <c r="L24" s="1">
        <f t="shared" si="3"/>
        <v>-1000</v>
      </c>
      <c r="M24" s="12">
        <f t="shared" si="4"/>
        <v>1.2065369487539896</v>
      </c>
    </row>
    <row r="25" spans="1:13" x14ac:dyDescent="0.15">
      <c r="A25" s="2">
        <v>39780</v>
      </c>
      <c r="B25" s="1">
        <f>参数!B$2</f>
        <v>1000</v>
      </c>
      <c r="C25" s="1">
        <f>IF(J24&lt;参数!B$6,C24+B25,B25)</f>
        <v>24000</v>
      </c>
      <c r="D25" s="12">
        <v>1.8909</v>
      </c>
      <c r="E25" s="3" t="s">
        <v>42</v>
      </c>
      <c r="F25" s="3">
        <f t="shared" si="0"/>
        <v>528.79581151832463</v>
      </c>
      <c r="G25" s="3">
        <f>IF(B25/(1+参数!B$4)/D25*参数!B$4&lt;参数!B$3,参数!B$3,B25/(1+参数!B$4)/D25*参数!B$4)</f>
        <v>0.1</v>
      </c>
      <c r="H25" s="15">
        <f>IF(J24&lt;参数!B$6,H24+F25,F25)+IFERROR(E25*H24,0)</f>
        <v>13467.350700610732</v>
      </c>
      <c r="I25" s="15">
        <f t="shared" si="1"/>
        <v>25465.413439784832</v>
      </c>
      <c r="J25" s="8">
        <f t="shared" si="2"/>
        <v>6.1058893324368091E-2</v>
      </c>
      <c r="K25" s="1">
        <f>IF(J25&gt;参数!B$6,I25,0)</f>
        <v>0</v>
      </c>
      <c r="L25" s="1">
        <f t="shared" si="3"/>
        <v>-1000</v>
      </c>
      <c r="M25" s="12">
        <f t="shared" si="4"/>
        <v>1.2552631176885389</v>
      </c>
    </row>
    <row r="26" spans="1:13" x14ac:dyDescent="0.15">
      <c r="A26" s="2">
        <v>39813</v>
      </c>
      <c r="B26" s="1">
        <f>参数!B$2</f>
        <v>1000</v>
      </c>
      <c r="C26" s="1">
        <f>IF(J25&lt;参数!B$6,C25+B26,B26)</f>
        <v>25000</v>
      </c>
      <c r="D26" s="12">
        <v>1.9807999999999999</v>
      </c>
      <c r="E26" s="3" t="s">
        <v>42</v>
      </c>
      <c r="F26" s="3">
        <f t="shared" si="0"/>
        <v>504.79604200323104</v>
      </c>
      <c r="G26" s="3">
        <f>IF(B26/(1+参数!B$4)/D26*参数!B$4&lt;参数!B$3,参数!B$3,B26/(1+参数!B$4)/D26*参数!B$4)</f>
        <v>0.1</v>
      </c>
      <c r="H26" s="15">
        <f>IF(J25&lt;参数!B$6,H25+F26,F26)+IFERROR(E26*H25,0)</f>
        <v>13972.146742613962</v>
      </c>
      <c r="I26" s="15">
        <f t="shared" si="1"/>
        <v>27676.028267769736</v>
      </c>
      <c r="J26" s="8">
        <f t="shared" si="2"/>
        <v>0.10704113071078947</v>
      </c>
      <c r="K26" s="1">
        <f>IF(J26&gt;参数!B$6,I26,0)</f>
        <v>0</v>
      </c>
      <c r="L26" s="1">
        <f t="shared" si="3"/>
        <v>-1000</v>
      </c>
      <c r="M26" s="12">
        <f t="shared" si="4"/>
        <v>1.3149427169694101</v>
      </c>
    </row>
    <row r="27" spans="1:13" x14ac:dyDescent="0.15">
      <c r="A27" s="2">
        <v>39836</v>
      </c>
      <c r="B27" s="1">
        <f>参数!B$2</f>
        <v>1000</v>
      </c>
      <c r="C27" s="1">
        <f>IF(J26&lt;参数!B$6,C26+B27,B27)</f>
        <v>26000</v>
      </c>
      <c r="D27" s="12">
        <v>1.9341999999999999</v>
      </c>
      <c r="E27" s="3" t="s">
        <v>42</v>
      </c>
      <c r="F27" s="3">
        <f t="shared" si="0"/>
        <v>516.95791541722679</v>
      </c>
      <c r="G27" s="3">
        <f>IF(B27/(1+参数!B$4)/D27*参数!B$4&lt;参数!B$3,参数!B$3,B27/(1+参数!B$4)/D27*参数!B$4)</f>
        <v>0.1</v>
      </c>
      <c r="H27" s="15">
        <f>IF(J26&lt;参数!B$6,H26+F27,F27)+IFERROR(E27*H26,0)</f>
        <v>14489.104658031189</v>
      </c>
      <c r="I27" s="15">
        <f t="shared" si="1"/>
        <v>28024.826229563925</v>
      </c>
      <c r="J27" s="8">
        <f t="shared" si="2"/>
        <v>7.7877931906304765E-2</v>
      </c>
      <c r="K27" s="1">
        <f>IF(J27&gt;参数!B$6,I27,0)</f>
        <v>0</v>
      </c>
      <c r="L27" s="1">
        <f t="shared" si="3"/>
        <v>-1000</v>
      </c>
      <c r="M27" s="12">
        <f t="shared" si="4"/>
        <v>1.2840075742943422</v>
      </c>
    </row>
    <row r="28" spans="1:13" x14ac:dyDescent="0.15">
      <c r="A28" s="2">
        <v>39871</v>
      </c>
      <c r="B28" s="1">
        <f>参数!B$2</f>
        <v>1000</v>
      </c>
      <c r="C28" s="1">
        <f>IF(J27&lt;参数!B$6,C27+B28,B28)</f>
        <v>27000</v>
      </c>
      <c r="D28" s="12">
        <v>2.0392000000000001</v>
      </c>
      <c r="E28" s="3" t="s">
        <v>42</v>
      </c>
      <c r="F28" s="3">
        <f t="shared" si="0"/>
        <v>490.3393487642212</v>
      </c>
      <c r="G28" s="3">
        <f>IF(B28/(1+参数!B$4)/D28*参数!B$4&lt;参数!B$3,参数!B$3,B28/(1+参数!B$4)/D28*参数!B$4)</f>
        <v>0.1</v>
      </c>
      <c r="H28" s="15">
        <f>IF(J27&lt;参数!B$6,H27+F28,F28)+IFERROR(E28*H27,0)</f>
        <v>14979.444006795409</v>
      </c>
      <c r="I28" s="15">
        <f t="shared" si="1"/>
        <v>30546.0822186572</v>
      </c>
      <c r="J28" s="8">
        <f t="shared" si="2"/>
        <v>0.1313363784687851</v>
      </c>
      <c r="K28" s="1">
        <f>IF(J28&gt;参数!B$6,I28,0)</f>
        <v>0</v>
      </c>
      <c r="L28" s="1">
        <f t="shared" si="3"/>
        <v>-1000</v>
      </c>
      <c r="M28" s="12">
        <f t="shared" si="4"/>
        <v>1.3537112219527572</v>
      </c>
    </row>
    <row r="29" spans="1:13" x14ac:dyDescent="0.15">
      <c r="A29" s="2">
        <v>39903</v>
      </c>
      <c r="B29" s="1">
        <f>参数!B$2</f>
        <v>1000</v>
      </c>
      <c r="C29" s="1">
        <f>IF(J28&lt;参数!B$6,C28+B29,B29)</f>
        <v>28000</v>
      </c>
      <c r="D29" s="12">
        <v>2.2075999999999998</v>
      </c>
      <c r="E29" s="3" t="s">
        <v>42</v>
      </c>
      <c r="F29" s="3">
        <f t="shared" si="0"/>
        <v>452.93531436854505</v>
      </c>
      <c r="G29" s="3">
        <f>IF(B29/(1+参数!B$4)/D29*参数!B$4&lt;参数!B$3,参数!B$3,B29/(1+参数!B$4)/D29*参数!B$4)</f>
        <v>0.1</v>
      </c>
      <c r="H29" s="15">
        <f>IF(J28&lt;参数!B$6,H28+F29,F29)+IFERROR(E29*H28,0)</f>
        <v>15432.379321163955</v>
      </c>
      <c r="I29" s="15">
        <f t="shared" si="1"/>
        <v>34068.520589401545</v>
      </c>
      <c r="J29" s="8">
        <f t="shared" si="2"/>
        <v>0.21673287819291231</v>
      </c>
      <c r="K29" s="1">
        <f>IF(J29&gt;参数!B$6,I29,0)</f>
        <v>0</v>
      </c>
      <c r="L29" s="1">
        <f t="shared" si="3"/>
        <v>-1000</v>
      </c>
      <c r="M29" s="12">
        <f t="shared" si="4"/>
        <v>1.4655025959115859</v>
      </c>
    </row>
    <row r="30" spans="1:13" x14ac:dyDescent="0.15">
      <c r="A30" s="2">
        <v>39933</v>
      </c>
      <c r="B30" s="1">
        <f>参数!B$2</f>
        <v>1000</v>
      </c>
      <c r="C30" s="1">
        <f>IF(J29&lt;参数!B$6,C29+B30,B30)</f>
        <v>29000</v>
      </c>
      <c r="D30" s="12">
        <v>2.2997999999999998</v>
      </c>
      <c r="E30" s="3" t="s">
        <v>42</v>
      </c>
      <c r="F30" s="3">
        <f t="shared" si="0"/>
        <v>434.77693712496739</v>
      </c>
      <c r="G30" s="3">
        <f>IF(B30/(1+参数!B$4)/D30*参数!B$4&lt;参数!B$3,参数!B$3,B30/(1+参数!B$4)/D30*参数!B$4)</f>
        <v>0.1</v>
      </c>
      <c r="H30" s="15">
        <f>IF(J29&lt;参数!B$6,H29+F30,F30)+IFERROR(E30*H29,0)</f>
        <v>15867.156258288922</v>
      </c>
      <c r="I30" s="15">
        <f t="shared" si="1"/>
        <v>36491.285962812857</v>
      </c>
      <c r="J30" s="8">
        <f t="shared" si="2"/>
        <v>0.25832020561423641</v>
      </c>
      <c r="K30" s="1">
        <f>IF(J30&gt;参数!B$6,I30,0)</f>
        <v>0</v>
      </c>
      <c r="L30" s="1">
        <f t="shared" si="3"/>
        <v>-1000</v>
      </c>
      <c r="M30" s="12">
        <f t="shared" si="4"/>
        <v>1.5267090369983083</v>
      </c>
    </row>
    <row r="31" spans="1:13" x14ac:dyDescent="0.15">
      <c r="A31" s="2">
        <v>39960</v>
      </c>
      <c r="B31" s="1">
        <f>参数!B$2</f>
        <v>1000</v>
      </c>
      <c r="C31" s="1">
        <f>IF(J30&lt;参数!B$6,C30+B31,B31)</f>
        <v>30000</v>
      </c>
      <c r="D31" s="12">
        <v>2.4150999999999998</v>
      </c>
      <c r="E31" s="3" t="s">
        <v>42</v>
      </c>
      <c r="F31" s="3">
        <f t="shared" si="0"/>
        <v>414.02012339033581</v>
      </c>
      <c r="G31" s="3">
        <f>IF(B31/(1+参数!B$4)/D31*参数!B$4&lt;参数!B$3,参数!B$3,B31/(1+参数!B$4)/D31*参数!B$4)</f>
        <v>0.1</v>
      </c>
      <c r="H31" s="15">
        <f>IF(J30&lt;参数!B$6,H30+F31,F31)+IFERROR(E31*H30,0)</f>
        <v>16281.176381679257</v>
      </c>
      <c r="I31" s="15">
        <f t="shared" si="1"/>
        <v>39320.66907939357</v>
      </c>
      <c r="J31" s="8">
        <f t="shared" si="2"/>
        <v>0.31068896931311896</v>
      </c>
      <c r="K31" s="1">
        <f>IF(J31&gt;参数!B$6,I31,0)</f>
        <v>0</v>
      </c>
      <c r="L31" s="1">
        <f t="shared" si="3"/>
        <v>-1000</v>
      </c>
      <c r="M31" s="12">
        <f t="shared" si="4"/>
        <v>1.6032502805698818</v>
      </c>
    </row>
    <row r="32" spans="1:13" x14ac:dyDescent="0.15">
      <c r="A32" s="2">
        <v>39994</v>
      </c>
      <c r="B32" s="1">
        <f>参数!B$2</f>
        <v>1000</v>
      </c>
      <c r="C32" s="1">
        <f>IF(J31&lt;参数!B$6,C31+B32,B32)</f>
        <v>31000</v>
      </c>
      <c r="D32" s="12">
        <v>2.7629999999999999</v>
      </c>
      <c r="E32" s="3" t="s">
        <v>42</v>
      </c>
      <c r="F32" s="3">
        <f t="shared" si="0"/>
        <v>361.88925081433223</v>
      </c>
      <c r="G32" s="3">
        <f>IF(B32/(1+参数!B$4)/D32*参数!B$4&lt;参数!B$3,参数!B$3,B32/(1+参数!B$4)/D32*参数!B$4)</f>
        <v>0.1</v>
      </c>
      <c r="H32" s="15">
        <f>IF(J31&lt;参数!B$6,H31+F32,F32)+IFERROR(E32*H31,0)</f>
        <v>16643.065632493588</v>
      </c>
      <c r="I32" s="15">
        <f t="shared" si="1"/>
        <v>45984.790342579785</v>
      </c>
      <c r="J32" s="8">
        <f t="shared" si="2"/>
        <v>0.48338033363160604</v>
      </c>
      <c r="K32" s="1">
        <f>IF(J32&gt;参数!B$6,I32,0)</f>
        <v>0</v>
      </c>
      <c r="L32" s="1">
        <f t="shared" si="3"/>
        <v>-1000</v>
      </c>
      <c r="M32" s="12">
        <f t="shared" si="4"/>
        <v>1.8342016998114294</v>
      </c>
    </row>
    <row r="33" spans="1:13" x14ac:dyDescent="0.15">
      <c r="A33" s="2">
        <v>40025</v>
      </c>
      <c r="B33" s="1">
        <f>参数!B$2</f>
        <v>1000</v>
      </c>
      <c r="C33" s="1">
        <f>IF(J32&lt;参数!B$6,C32+B33,B33)</f>
        <v>32000</v>
      </c>
      <c r="D33" s="12">
        <v>3.1926000000000001</v>
      </c>
      <c r="E33" s="3" t="s">
        <v>42</v>
      </c>
      <c r="F33" s="3">
        <f t="shared" si="0"/>
        <v>313.19300883292613</v>
      </c>
      <c r="G33" s="3">
        <f>IF(B33/(1+参数!B$4)/D33*参数!B$4&lt;参数!B$3,参数!B$3,B33/(1+参数!B$4)/D33*参数!B$4)</f>
        <v>0.1</v>
      </c>
      <c r="H33" s="15">
        <f>IF(J32&lt;参数!B$6,H32+F33,F33)+IFERROR(E33*H32,0)</f>
        <v>16956.258641326513</v>
      </c>
      <c r="I33" s="15">
        <f t="shared" si="1"/>
        <v>54134.551338299025</v>
      </c>
      <c r="J33" s="8">
        <f t="shared" si="2"/>
        <v>0.69170472932184457</v>
      </c>
      <c r="K33" s="1">
        <f>IF(J33&gt;参数!B$6,I33,0)</f>
        <v>0</v>
      </c>
      <c r="L33" s="1">
        <f t="shared" si="3"/>
        <v>-1000</v>
      </c>
      <c r="M33" s="12">
        <f t="shared" si="4"/>
        <v>2.1193891953738579</v>
      </c>
    </row>
    <row r="34" spans="1:13" x14ac:dyDescent="0.15">
      <c r="A34" s="2">
        <v>40056</v>
      </c>
      <c r="B34" s="1">
        <f>参数!B$2</f>
        <v>1000</v>
      </c>
      <c r="C34" s="1">
        <f>IF(J33&lt;参数!B$6,C33+B34,B34)</f>
        <v>33000</v>
      </c>
      <c r="D34" s="12">
        <v>2.4863</v>
      </c>
      <c r="E34" s="3" t="s">
        <v>42</v>
      </c>
      <c r="F34" s="3">
        <f t="shared" si="0"/>
        <v>402.16385794151955</v>
      </c>
      <c r="G34" s="3">
        <f>IF(B34/(1+参数!B$4)/D34*参数!B$4&lt;参数!B$3,参数!B$3,B34/(1+参数!B$4)/D34*参数!B$4)</f>
        <v>0.1</v>
      </c>
      <c r="H34" s="15">
        <f>IF(J33&lt;参数!B$6,H33+F34,F34)+IFERROR(E34*H33,0)</f>
        <v>17358.422499268032</v>
      </c>
      <c r="I34" s="15">
        <f t="shared" si="1"/>
        <v>43158.24585993011</v>
      </c>
      <c r="J34" s="8">
        <f t="shared" si="2"/>
        <v>0.30782563211909419</v>
      </c>
      <c r="K34" s="1">
        <f>IF(J34&gt;参数!B$6,I34,0)</f>
        <v>0</v>
      </c>
      <c r="L34" s="1">
        <f t="shared" si="3"/>
        <v>-1000</v>
      </c>
      <c r="M34" s="12">
        <f t="shared" si="4"/>
        <v>1.6505159921249211</v>
      </c>
    </row>
    <row r="35" spans="1:13" x14ac:dyDescent="0.15">
      <c r="A35" s="2">
        <v>40086</v>
      </c>
      <c r="B35" s="1">
        <f>参数!B$2</f>
        <v>1000</v>
      </c>
      <c r="C35" s="1">
        <f>IF(J34&lt;参数!B$6,C34+B35,B35)</f>
        <v>34000</v>
      </c>
      <c r="D35" s="12">
        <v>2.6909000000000001</v>
      </c>
      <c r="E35" s="3" t="s">
        <v>42</v>
      </c>
      <c r="F35" s="3">
        <f t="shared" si="0"/>
        <v>371.58571481660408</v>
      </c>
      <c r="G35" s="3">
        <f>IF(B35/(1+参数!B$4)/D35*参数!B$4&lt;参数!B$3,参数!B$3,B35/(1+参数!B$4)/D35*参数!B$4)</f>
        <v>0.1</v>
      </c>
      <c r="H35" s="15">
        <f>IF(J34&lt;参数!B$6,H34+F35,F35)+IFERROR(E35*H34,0)</f>
        <v>17730.008214084635</v>
      </c>
      <c r="I35" s="15">
        <f t="shared" si="1"/>
        <v>47709.679103280345</v>
      </c>
      <c r="J35" s="8">
        <f t="shared" si="2"/>
        <v>0.40322585597883376</v>
      </c>
      <c r="K35" s="1">
        <f>IF(J35&gt;参数!B$6,I35,0)</f>
        <v>0</v>
      </c>
      <c r="L35" s="1">
        <f t="shared" si="3"/>
        <v>-1000</v>
      </c>
      <c r="M35" s="12">
        <f t="shared" si="4"/>
        <v>1.7863385284193178</v>
      </c>
    </row>
    <row r="36" spans="1:13" x14ac:dyDescent="0.15">
      <c r="A36" s="2">
        <v>40116</v>
      </c>
      <c r="B36" s="1">
        <f>参数!B$2</f>
        <v>1000</v>
      </c>
      <c r="C36" s="1">
        <f>IF(J35&lt;参数!B$6,C35+B36,B36)</f>
        <v>35000</v>
      </c>
      <c r="D36" s="12">
        <v>2.8283</v>
      </c>
      <c r="E36" s="3" t="s">
        <v>42</v>
      </c>
      <c r="F36" s="3">
        <f t="shared" si="0"/>
        <v>353.53392497259836</v>
      </c>
      <c r="G36" s="3">
        <f>IF(B36/(1+参数!B$4)/D36*参数!B$4&lt;参数!B$3,参数!B$3,B36/(1+参数!B$4)/D36*参数!B$4)</f>
        <v>0.1</v>
      </c>
      <c r="H36" s="15">
        <f>IF(J35&lt;参数!B$6,H35+F36,F36)+IFERROR(E36*H35,0)</f>
        <v>18083.542139057234</v>
      </c>
      <c r="I36" s="15">
        <f t="shared" si="1"/>
        <v>51145.682231895575</v>
      </c>
      <c r="J36" s="8">
        <f t="shared" si="2"/>
        <v>0.46130520662558783</v>
      </c>
      <c r="K36" s="1">
        <f>IF(J36&gt;参数!B$6,I36,0)</f>
        <v>0</v>
      </c>
      <c r="L36" s="1">
        <f t="shared" si="3"/>
        <v>-1000</v>
      </c>
      <c r="M36" s="12">
        <f t="shared" si="4"/>
        <v>1.8775507302123293</v>
      </c>
    </row>
    <row r="37" spans="1:13" x14ac:dyDescent="0.15">
      <c r="A37" s="2">
        <v>40147</v>
      </c>
      <c r="B37" s="1">
        <f>参数!B$2</f>
        <v>1000</v>
      </c>
      <c r="C37" s="1">
        <f>IF(J36&lt;参数!B$6,C36+B37,B37)</f>
        <v>36000</v>
      </c>
      <c r="D37" s="12">
        <v>3.0041000000000002</v>
      </c>
      <c r="E37" s="3" t="s">
        <v>42</v>
      </c>
      <c r="F37" s="3">
        <f t="shared" si="0"/>
        <v>332.84511168070298</v>
      </c>
      <c r="G37" s="3">
        <f>IF(B37/(1+参数!B$4)/D37*参数!B$4&lt;参数!B$3,参数!B$3,B37/(1+参数!B$4)/D37*参数!B$4)</f>
        <v>0.1</v>
      </c>
      <c r="H37" s="15">
        <f>IF(J36&lt;参数!B$6,H36+F37,F37)+IFERROR(E37*H36,0)</f>
        <v>18416.387250737938</v>
      </c>
      <c r="I37" s="15">
        <f t="shared" si="1"/>
        <v>55324.668939941846</v>
      </c>
      <c r="J37" s="8">
        <f t="shared" si="2"/>
        <v>0.53679635944282911</v>
      </c>
      <c r="K37" s="1">
        <f>IF(J37&gt;参数!B$6,I37,0)</f>
        <v>0</v>
      </c>
      <c r="L37" s="1">
        <f t="shared" si="3"/>
        <v>-1000</v>
      </c>
      <c r="M37" s="12">
        <f t="shared" si="4"/>
        <v>1.994254551720418</v>
      </c>
    </row>
    <row r="38" spans="1:13" x14ac:dyDescent="0.15">
      <c r="A38" s="2">
        <v>40178</v>
      </c>
      <c r="B38" s="1">
        <f>参数!B$2</f>
        <v>1000</v>
      </c>
      <c r="C38" s="1">
        <f>IF(J37&lt;参数!B$6,C37+B38,B38)</f>
        <v>37000</v>
      </c>
      <c r="D38" s="12">
        <v>3.0123000000000002</v>
      </c>
      <c r="E38" s="3" t="s">
        <v>42</v>
      </c>
      <c r="F38" s="3">
        <f t="shared" si="0"/>
        <v>331.9390498954287</v>
      </c>
      <c r="G38" s="3">
        <f>IF(B38/(1+参数!B$4)/D38*参数!B$4&lt;参数!B$3,参数!B$3,B38/(1+参数!B$4)/D38*参数!B$4)</f>
        <v>0.1</v>
      </c>
      <c r="H38" s="15">
        <f>IF(J37&lt;参数!B$6,H37+F38,F38)+IFERROR(E38*H37,0)</f>
        <v>18748.326300633365</v>
      </c>
      <c r="I38" s="15">
        <f t="shared" si="1"/>
        <v>56475.583315397889</v>
      </c>
      <c r="J38" s="8">
        <f t="shared" si="2"/>
        <v>0.52636711663237534</v>
      </c>
      <c r="K38" s="1">
        <f>IF(J38&gt;参数!B$6,I38,0)</f>
        <v>0</v>
      </c>
      <c r="L38" s="1">
        <f t="shared" si="3"/>
        <v>-1000</v>
      </c>
      <c r="M38" s="12">
        <f t="shared" si="4"/>
        <v>1.9996980746804085</v>
      </c>
    </row>
    <row r="39" spans="1:13" x14ac:dyDescent="0.15">
      <c r="A39" s="2">
        <v>40207</v>
      </c>
      <c r="B39" s="1">
        <f>参数!B$2</f>
        <v>1000</v>
      </c>
      <c r="C39" s="1">
        <f>IF(J38&lt;参数!B$6,C38+B39,B39)</f>
        <v>38000</v>
      </c>
      <c r="D39" s="12">
        <v>2.7936000000000001</v>
      </c>
      <c r="E39" s="3" t="s">
        <v>42</v>
      </c>
      <c r="F39" s="3">
        <f t="shared" si="0"/>
        <v>357.92525773195877</v>
      </c>
      <c r="G39" s="3">
        <f>IF(B39/(1+参数!B$4)/D39*参数!B$4&lt;参数!B$3,参数!B$3,B39/(1+参数!B$4)/D39*参数!B$4)</f>
        <v>0.1</v>
      </c>
      <c r="H39" s="15">
        <f>IF(J38&lt;参数!B$6,H38+F39,F39)+IFERROR(E39*H38,0)</f>
        <v>19106.251558365326</v>
      </c>
      <c r="I39" s="15">
        <f t="shared" si="1"/>
        <v>53375.224353449375</v>
      </c>
      <c r="J39" s="8">
        <f t="shared" si="2"/>
        <v>0.40461116719603618</v>
      </c>
      <c r="K39" s="1">
        <f>IF(J39&gt;参数!B$6,I39,0)</f>
        <v>0</v>
      </c>
      <c r="L39" s="1">
        <f t="shared" si="3"/>
        <v>-1000</v>
      </c>
      <c r="M39" s="12">
        <f t="shared" si="4"/>
        <v>1.8545153342718816</v>
      </c>
    </row>
    <row r="40" spans="1:13" x14ac:dyDescent="0.15">
      <c r="A40" s="2">
        <v>40235</v>
      </c>
      <c r="B40" s="1">
        <f>参数!B$2</f>
        <v>1000</v>
      </c>
      <c r="C40" s="1">
        <f>IF(J39&lt;参数!B$6,C39+B40,B40)</f>
        <v>39000</v>
      </c>
      <c r="D40" s="12">
        <v>2.8780000000000001</v>
      </c>
      <c r="E40" s="3" t="s">
        <v>42</v>
      </c>
      <c r="F40" s="3">
        <f t="shared" si="0"/>
        <v>347.42876997915215</v>
      </c>
      <c r="G40" s="3">
        <f>IF(B40/(1+参数!B$4)/D40*参数!B$4&lt;参数!B$3,参数!B$3,B40/(1+参数!B$4)/D40*参数!B$4)</f>
        <v>0.1</v>
      </c>
      <c r="H40" s="15">
        <f>IF(J39&lt;参数!B$6,H39+F40,F40)+IFERROR(E40*H39,0)</f>
        <v>19453.680328344479</v>
      </c>
      <c r="I40" s="15">
        <f t="shared" si="1"/>
        <v>55987.691984975412</v>
      </c>
      <c r="J40" s="8">
        <f t="shared" si="2"/>
        <v>0.43558184576860026</v>
      </c>
      <c r="K40" s="1">
        <f>IF(J40&gt;参数!B$6,I40,0)</f>
        <v>0</v>
      </c>
      <c r="L40" s="1">
        <f t="shared" si="3"/>
        <v>-1000</v>
      </c>
      <c r="M40" s="12">
        <f t="shared" si="4"/>
        <v>1.910543790103979</v>
      </c>
    </row>
    <row r="41" spans="1:13" x14ac:dyDescent="0.15">
      <c r="A41" s="2">
        <v>40268</v>
      </c>
      <c r="B41" s="1">
        <f>参数!B$2</f>
        <v>1000</v>
      </c>
      <c r="C41" s="1">
        <f>IF(J40&lt;参数!B$6,C40+B41,B41)</f>
        <v>40000</v>
      </c>
      <c r="D41" s="12">
        <v>2.4611999999999998</v>
      </c>
      <c r="E41" s="3">
        <v>0.47</v>
      </c>
      <c r="F41" s="3">
        <f t="shared" si="0"/>
        <v>406.26523647001466</v>
      </c>
      <c r="G41" s="3">
        <f>IF(B41/(1+参数!B$4)/D41*参数!B$4&lt;参数!B$3,参数!B$3,B41/(1+参数!B$4)/D41*参数!B$4)</f>
        <v>0.1</v>
      </c>
      <c r="H41" s="15">
        <f>IF(J40&lt;参数!B$6,H40+F41,F41)+IFERROR(E41*H40,0)</f>
        <v>29003.175319136397</v>
      </c>
      <c r="I41" s="15">
        <f t="shared" si="1"/>
        <v>71382.615095458488</v>
      </c>
      <c r="J41" s="8">
        <f t="shared" si="2"/>
        <v>0.78456537738646226</v>
      </c>
      <c r="K41" s="1">
        <f>IF(J41&gt;参数!B$6,I41,0)</f>
        <v>0</v>
      </c>
      <c r="L41" s="1">
        <f t="shared" si="3"/>
        <v>-1000</v>
      </c>
      <c r="M41" s="12">
        <f t="shared" si="4"/>
        <v>1.9458603049175756</v>
      </c>
    </row>
    <row r="42" spans="1:13" x14ac:dyDescent="0.15">
      <c r="A42" s="2">
        <v>40298</v>
      </c>
      <c r="B42" s="1">
        <f>参数!B$2</f>
        <v>1000</v>
      </c>
      <c r="C42" s="1">
        <f>IF(J41&lt;参数!B$6,C41+B42,B42)</f>
        <v>41000</v>
      </c>
      <c r="D42" s="12">
        <v>2.3986999999999998</v>
      </c>
      <c r="E42" s="3" t="s">
        <v>42</v>
      </c>
      <c r="F42" s="3">
        <f t="shared" si="0"/>
        <v>416.85079418018097</v>
      </c>
      <c r="G42" s="3">
        <f>IF(B42/(1+参数!B$4)/D42*参数!B$4&lt;参数!B$3,参数!B$3,B42/(1+参数!B$4)/D42*参数!B$4)</f>
        <v>0.1</v>
      </c>
      <c r="H42" s="15">
        <f>IF(J41&lt;参数!B$6,H41+F42,F42)+IFERROR(E42*H41,0)</f>
        <v>29420.026113316577</v>
      </c>
      <c r="I42" s="15">
        <f t="shared" si="1"/>
        <v>70569.816638012475</v>
      </c>
      <c r="J42" s="8">
        <f t="shared" si="2"/>
        <v>0.72121503995152381</v>
      </c>
      <c r="K42" s="1">
        <f>IF(J42&gt;参数!B$6,I42,0)</f>
        <v>0</v>
      </c>
      <c r="L42" s="1">
        <f t="shared" si="3"/>
        <v>-1000</v>
      </c>
      <c r="M42" s="12">
        <f t="shared" si="4"/>
        <v>1.896446901270026</v>
      </c>
    </row>
    <row r="43" spans="1:13" x14ac:dyDescent="0.15">
      <c r="A43" s="2">
        <v>40329</v>
      </c>
      <c r="B43" s="1">
        <f>参数!B$2</f>
        <v>1000</v>
      </c>
      <c r="C43" s="1">
        <f>IF(J42&lt;参数!B$6,C42+B43,B43)</f>
        <v>42000</v>
      </c>
      <c r="D43" s="12">
        <v>2.3081999999999998</v>
      </c>
      <c r="E43" s="3" t="s">
        <v>42</v>
      </c>
      <c r="F43" s="3">
        <f t="shared" si="0"/>
        <v>433.19469716662337</v>
      </c>
      <c r="G43" s="3">
        <f>IF(B43/(1+参数!B$4)/D43*参数!B$4&lt;参数!B$3,参数!B$3,B43/(1+参数!B$4)/D43*参数!B$4)</f>
        <v>0.1</v>
      </c>
      <c r="H43" s="15">
        <f>IF(J42&lt;参数!B$6,H42+F43,F43)+IFERROR(E43*H42,0)</f>
        <v>29853.220810483199</v>
      </c>
      <c r="I43" s="15">
        <f t="shared" si="1"/>
        <v>68907.204274757314</v>
      </c>
      <c r="J43" s="8">
        <f t="shared" si="2"/>
        <v>0.64064772082755517</v>
      </c>
      <c r="K43" s="1">
        <f>IF(J43&gt;参数!B$6,I43,0)</f>
        <v>0</v>
      </c>
      <c r="L43" s="1">
        <f t="shared" si="3"/>
        <v>-1000</v>
      </c>
      <c r="M43" s="12">
        <f t="shared" si="4"/>
        <v>1.8248962927883745</v>
      </c>
    </row>
    <row r="44" spans="1:13" x14ac:dyDescent="0.15">
      <c r="A44" s="2">
        <v>40359</v>
      </c>
      <c r="B44" s="1">
        <f>参数!B$2</f>
        <v>1000</v>
      </c>
      <c r="C44" s="1">
        <f>IF(J43&lt;参数!B$6,C43+B44,B44)</f>
        <v>43000</v>
      </c>
      <c r="D44" s="12">
        <v>2.1972999999999998</v>
      </c>
      <c r="E44" s="3" t="s">
        <v>42</v>
      </c>
      <c r="F44" s="3">
        <f t="shared" si="0"/>
        <v>455.05848086287722</v>
      </c>
      <c r="G44" s="3">
        <f>IF(B44/(1+参数!B$4)/D44*参数!B$4&lt;参数!B$3,参数!B$3,B44/(1+参数!B$4)/D44*参数!B$4)</f>
        <v>0.1</v>
      </c>
      <c r="H44" s="15">
        <f>IF(J43&lt;参数!B$6,H43+F44,F44)+IFERROR(E44*H43,0)</f>
        <v>30308.279291346076</v>
      </c>
      <c r="I44" s="15">
        <f t="shared" si="1"/>
        <v>66596.382086874728</v>
      </c>
      <c r="J44" s="8">
        <f t="shared" si="2"/>
        <v>0.54875307178778443</v>
      </c>
      <c r="K44" s="1">
        <f>IF(J44&gt;参数!B$6,I44,0)</f>
        <v>0</v>
      </c>
      <c r="L44" s="1">
        <f t="shared" si="3"/>
        <v>-1000</v>
      </c>
      <c r="M44" s="12">
        <f t="shared" si="4"/>
        <v>1.737217149356163</v>
      </c>
    </row>
    <row r="45" spans="1:13" x14ac:dyDescent="0.15">
      <c r="A45" s="2">
        <v>40389</v>
      </c>
      <c r="B45" s="1">
        <f>参数!B$2</f>
        <v>1000</v>
      </c>
      <c r="C45" s="1">
        <f>IF(J44&lt;参数!B$6,C44+B45,B45)</f>
        <v>44000</v>
      </c>
      <c r="D45" s="12">
        <v>2.339</v>
      </c>
      <c r="E45" s="3" t="s">
        <v>42</v>
      </c>
      <c r="F45" s="3">
        <f t="shared" si="0"/>
        <v>427.49038050448911</v>
      </c>
      <c r="G45" s="3">
        <f>IF(B45/(1+参数!B$4)/D45*参数!B$4&lt;参数!B$3,参数!B$3,B45/(1+参数!B$4)/D45*参数!B$4)</f>
        <v>0.1</v>
      </c>
      <c r="H45" s="15">
        <f>IF(J44&lt;参数!B$6,H44+F45,F45)+IFERROR(E45*H44,0)</f>
        <v>30735.769671850565</v>
      </c>
      <c r="I45" s="15">
        <f t="shared" si="1"/>
        <v>71890.965262458471</v>
      </c>
      <c r="J45" s="8">
        <f t="shared" si="2"/>
        <v>0.63388557414678348</v>
      </c>
      <c r="K45" s="1">
        <f>IF(J45&gt;参数!B$6,I45,0)</f>
        <v>0</v>
      </c>
      <c r="L45" s="1">
        <f t="shared" si="3"/>
        <v>-1000</v>
      </c>
      <c r="M45" s="12">
        <f t="shared" si="4"/>
        <v>1.849247218105887</v>
      </c>
    </row>
    <row r="46" spans="1:13" x14ac:dyDescent="0.15">
      <c r="A46" s="2">
        <v>40421</v>
      </c>
      <c r="B46" s="1">
        <f>参数!B$2</f>
        <v>1000</v>
      </c>
      <c r="C46" s="1">
        <f>IF(J45&lt;参数!B$6,C45+B46,B46)</f>
        <v>45000</v>
      </c>
      <c r="D46" s="12">
        <v>2.4948000000000001</v>
      </c>
      <c r="E46" s="3" t="s">
        <v>42</v>
      </c>
      <c r="F46" s="3">
        <f t="shared" si="0"/>
        <v>400.79365079365078</v>
      </c>
      <c r="G46" s="3">
        <f>IF(B46/(1+参数!B$4)/D46*参数!B$4&lt;参数!B$3,参数!B$3,B46/(1+参数!B$4)/D46*参数!B$4)</f>
        <v>0.1</v>
      </c>
      <c r="H46" s="15">
        <f>IF(J45&lt;参数!B$6,H45+F46,F46)+IFERROR(E46*H45,0)</f>
        <v>31136.563322644215</v>
      </c>
      <c r="I46" s="15">
        <f t="shared" si="1"/>
        <v>77679.498177332789</v>
      </c>
      <c r="J46" s="8">
        <f t="shared" si="2"/>
        <v>0.7262110706073952</v>
      </c>
      <c r="K46" s="1">
        <f>IF(J46&gt;参数!B$6,I46,0)</f>
        <v>0</v>
      </c>
      <c r="L46" s="1">
        <f t="shared" si="3"/>
        <v>-1000</v>
      </c>
      <c r="M46" s="12">
        <f t="shared" si="4"/>
        <v>1.9724249507184983</v>
      </c>
    </row>
    <row r="47" spans="1:13" x14ac:dyDescent="0.15">
      <c r="A47" s="2">
        <v>40451</v>
      </c>
      <c r="B47" s="1">
        <f>参数!B$2</f>
        <v>1000</v>
      </c>
      <c r="C47" s="1">
        <f>IF(J46&lt;参数!B$6,C46+B47,B47)</f>
        <v>46000</v>
      </c>
      <c r="D47" s="12">
        <v>2.5548999999999999</v>
      </c>
      <c r="E47" s="3" t="s">
        <v>42</v>
      </c>
      <c r="F47" s="3">
        <f t="shared" si="0"/>
        <v>391.36561117851971</v>
      </c>
      <c r="G47" s="3">
        <f>IF(B47/(1+参数!B$4)/D47*参数!B$4&lt;参数!B$3,参数!B$3,B47/(1+参数!B$4)/D47*参数!B$4)</f>
        <v>0.1</v>
      </c>
      <c r="H47" s="15">
        <f>IF(J46&lt;参数!B$6,H46+F47,F47)+IFERROR(E47*H46,0)</f>
        <v>31527.928933822735</v>
      </c>
      <c r="I47" s="15">
        <f t="shared" si="1"/>
        <v>80550.70563302371</v>
      </c>
      <c r="J47" s="8">
        <f t="shared" si="2"/>
        <v>0.75110229637008064</v>
      </c>
      <c r="K47" s="1">
        <f>IF(J47&gt;参数!B$6,I47,0)</f>
        <v>0</v>
      </c>
      <c r="L47" s="1">
        <f t="shared" si="3"/>
        <v>-1000</v>
      </c>
      <c r="M47" s="12">
        <f t="shared" si="4"/>
        <v>2.0199408796659819</v>
      </c>
    </row>
    <row r="48" spans="1:13" x14ac:dyDescent="0.15">
      <c r="A48" s="2">
        <v>40480</v>
      </c>
      <c r="B48" s="1">
        <f>参数!B$2</f>
        <v>1000</v>
      </c>
      <c r="C48" s="1">
        <f>IF(J47&lt;参数!B$6,C47+B48,B48)</f>
        <v>47000</v>
      </c>
      <c r="D48" s="12">
        <v>2.6970000000000001</v>
      </c>
      <c r="E48" s="3" t="s">
        <v>42</v>
      </c>
      <c r="F48" s="3">
        <f t="shared" si="0"/>
        <v>370.74527252502781</v>
      </c>
      <c r="G48" s="3">
        <f>IF(B48/(1+参数!B$4)/D48*参数!B$4&lt;参数!B$3,参数!B$3,B48/(1+参数!B$4)/D48*参数!B$4)</f>
        <v>0.1</v>
      </c>
      <c r="H48" s="15">
        <f>IF(J47&lt;参数!B$6,H47+F48,F48)+IFERROR(E48*H47,0)</f>
        <v>31898.674206347765</v>
      </c>
      <c r="I48" s="15">
        <f t="shared" si="1"/>
        <v>86030.724334519924</v>
      </c>
      <c r="J48" s="8">
        <f t="shared" si="2"/>
        <v>0.83044094328765805</v>
      </c>
      <c r="K48" s="1">
        <f>IF(J48&gt;参数!B$6,I48,0)</f>
        <v>0</v>
      </c>
      <c r="L48" s="1">
        <f t="shared" si="3"/>
        <v>-1000</v>
      </c>
      <c r="M48" s="12">
        <f t="shared" si="4"/>
        <v>2.13228719419905</v>
      </c>
    </row>
    <row r="49" spans="1:13" x14ac:dyDescent="0.15">
      <c r="A49" s="2">
        <v>40512</v>
      </c>
      <c r="B49" s="1">
        <f>参数!B$2</f>
        <v>1000</v>
      </c>
      <c r="C49" s="1">
        <f>IF(J48&lt;参数!B$6,C48+B49,B49)</f>
        <v>48000</v>
      </c>
      <c r="D49" s="12">
        <v>2.7738</v>
      </c>
      <c r="E49" s="3" t="s">
        <v>42</v>
      </c>
      <c r="F49" s="3">
        <f t="shared" si="0"/>
        <v>360.48020765736533</v>
      </c>
      <c r="G49" s="3">
        <f>IF(B49/(1+参数!B$4)/D49*参数!B$4&lt;参数!B$3,参数!B$3,B49/(1+参数!B$4)/D49*参数!B$4)</f>
        <v>0.1</v>
      </c>
      <c r="H49" s="15">
        <f>IF(J48&lt;参数!B$6,H48+F49,F49)+IFERROR(E49*H48,0)</f>
        <v>32259.15441400513</v>
      </c>
      <c r="I49" s="15">
        <f t="shared" si="1"/>
        <v>89480.442513567425</v>
      </c>
      <c r="J49" s="8">
        <f t="shared" si="2"/>
        <v>0.86417588569932136</v>
      </c>
      <c r="K49" s="1">
        <f>IF(J49&gt;参数!B$6,I49,0)</f>
        <v>0</v>
      </c>
      <c r="L49" s="1">
        <f t="shared" si="3"/>
        <v>-1000</v>
      </c>
      <c r="M49" s="12">
        <f t="shared" si="4"/>
        <v>2.1930063846011585</v>
      </c>
    </row>
    <row r="50" spans="1:13" x14ac:dyDescent="0.15">
      <c r="A50" s="2">
        <v>40543</v>
      </c>
      <c r="B50" s="1">
        <f>参数!B$2</f>
        <v>1000</v>
      </c>
      <c r="C50" s="1">
        <f>IF(J49&lt;参数!B$6,C49+B50,B50)</f>
        <v>49000</v>
      </c>
      <c r="D50" s="12">
        <v>2.7206999999999999</v>
      </c>
      <c r="E50" s="3" t="s">
        <v>42</v>
      </c>
      <c r="F50" s="3">
        <f t="shared" si="0"/>
        <v>367.51571286801192</v>
      </c>
      <c r="G50" s="3">
        <f>IF(B50/(1+参数!B$4)/D50*参数!B$4&lt;参数!B$3,参数!B$3,B50/(1+参数!B$4)/D50*参数!B$4)</f>
        <v>0.1</v>
      </c>
      <c r="H50" s="15">
        <f>IF(J49&lt;参数!B$6,H49+F50,F50)+IFERROR(E50*H49,0)</f>
        <v>32626.670126873141</v>
      </c>
      <c r="I50" s="15">
        <f t="shared" si="1"/>
        <v>88767.38141418375</v>
      </c>
      <c r="J50" s="8">
        <f t="shared" si="2"/>
        <v>0.81157921253436216</v>
      </c>
      <c r="K50" s="1">
        <f>IF(J50&gt;参数!B$6,I50,0)</f>
        <v>0</v>
      </c>
      <c r="L50" s="1">
        <f t="shared" si="3"/>
        <v>-1000</v>
      </c>
      <c r="M50" s="12">
        <f t="shared" si="4"/>
        <v>2.1510247568622005</v>
      </c>
    </row>
    <row r="51" spans="1:13" x14ac:dyDescent="0.15">
      <c r="A51" s="2">
        <v>40574</v>
      </c>
      <c r="B51" s="1">
        <f>参数!B$2</f>
        <v>1000</v>
      </c>
      <c r="C51" s="1">
        <f>IF(J50&lt;参数!B$6,C50+B51,B51)</f>
        <v>50000</v>
      </c>
      <c r="D51" s="12">
        <v>2.4792000000000001</v>
      </c>
      <c r="E51" s="3" t="s">
        <v>42</v>
      </c>
      <c r="F51" s="3">
        <f t="shared" si="0"/>
        <v>403.31558567279768</v>
      </c>
      <c r="G51" s="3">
        <f>IF(B51/(1+参数!B$4)/D51*参数!B$4&lt;参数!B$3,参数!B$3,B51/(1+参数!B$4)/D51*参数!B$4)</f>
        <v>0.1</v>
      </c>
      <c r="H51" s="15">
        <f>IF(J50&lt;参数!B$6,H50+F51,F51)+IFERROR(E51*H50,0)</f>
        <v>33029.985712545938</v>
      </c>
      <c r="I51" s="15">
        <f t="shared" si="1"/>
        <v>81887.940578543887</v>
      </c>
      <c r="J51" s="8">
        <f t="shared" si="2"/>
        <v>0.63775881157087766</v>
      </c>
      <c r="K51" s="1">
        <f>IF(J51&gt;参数!B$6,I51,0)</f>
        <v>0</v>
      </c>
      <c r="L51" s="1">
        <f t="shared" si="3"/>
        <v>-1000</v>
      </c>
      <c r="M51" s="12">
        <f t="shared" si="4"/>
        <v>1.9600913651680698</v>
      </c>
    </row>
    <row r="52" spans="1:13" x14ac:dyDescent="0.15">
      <c r="A52" s="2">
        <v>40602</v>
      </c>
      <c r="B52" s="1">
        <f>参数!B$2</f>
        <v>1000</v>
      </c>
      <c r="C52" s="1">
        <f>IF(J51&lt;参数!B$6,C51+B52,B52)</f>
        <v>51000</v>
      </c>
      <c r="D52" s="12">
        <v>2.6074000000000002</v>
      </c>
      <c r="E52" s="3" t="s">
        <v>42</v>
      </c>
      <c r="F52" s="3">
        <f t="shared" si="0"/>
        <v>383.48546444734217</v>
      </c>
      <c r="G52" s="3">
        <f>IF(B52/(1+参数!B$4)/D52*参数!B$4&lt;参数!B$3,参数!B$3,B52/(1+参数!B$4)/D52*参数!B$4)</f>
        <v>0.1</v>
      </c>
      <c r="H52" s="15">
        <f>IF(J51&lt;参数!B$6,H51+F52,F52)+IFERROR(E52*H51,0)</f>
        <v>33413.471176993284</v>
      </c>
      <c r="I52" s="15">
        <f t="shared" si="1"/>
        <v>87122.284746892299</v>
      </c>
      <c r="J52" s="8">
        <f t="shared" si="2"/>
        <v>0.70828009307631956</v>
      </c>
      <c r="K52" s="1">
        <f>IF(J52&gt;参数!B$6,I52,0)</f>
        <v>0</v>
      </c>
      <c r="L52" s="1">
        <f t="shared" si="3"/>
        <v>-1000</v>
      </c>
      <c r="M52" s="12">
        <f t="shared" si="4"/>
        <v>2.0614481387299231</v>
      </c>
    </row>
    <row r="53" spans="1:13" x14ac:dyDescent="0.15">
      <c r="A53" s="2">
        <v>40633</v>
      </c>
      <c r="B53" s="1">
        <f>参数!B$2</f>
        <v>1000</v>
      </c>
      <c r="C53" s="1">
        <f>IF(J52&lt;参数!B$6,C52+B53,B53)</f>
        <v>52000</v>
      </c>
      <c r="D53" s="12">
        <v>2.3973</v>
      </c>
      <c r="E53" s="3">
        <v>0.15</v>
      </c>
      <c r="F53" s="3">
        <f t="shared" si="0"/>
        <v>417.09423100988613</v>
      </c>
      <c r="G53" s="3">
        <f>IF(B53/(1+参数!B$4)/D53*参数!B$4&lt;参数!B$3,参数!B$3,B53/(1+参数!B$4)/D53*参数!B$4)</f>
        <v>0.1</v>
      </c>
      <c r="H53" s="15">
        <f>IF(J52&lt;参数!B$6,H52+F53,F53)+IFERROR(E53*H52,0)</f>
        <v>38842.58608455216</v>
      </c>
      <c r="I53" s="15">
        <f t="shared" si="1"/>
        <v>93117.331620496887</v>
      </c>
      <c r="J53" s="8">
        <f t="shared" si="2"/>
        <v>0.79071791577878625</v>
      </c>
      <c r="K53" s="1">
        <f>IF(J53&gt;参数!B$6,I53,0)</f>
        <v>0</v>
      </c>
      <c r="L53" s="1">
        <f t="shared" si="3"/>
        <v>-1000</v>
      </c>
      <c r="M53" s="12">
        <f t="shared" si="4"/>
        <v>2.0139322097824395</v>
      </c>
    </row>
    <row r="54" spans="1:13" x14ac:dyDescent="0.15">
      <c r="A54" s="2">
        <v>40662</v>
      </c>
      <c r="B54" s="1">
        <f>参数!B$2</f>
        <v>1000</v>
      </c>
      <c r="C54" s="1">
        <f>IF(J53&lt;参数!B$6,C53+B54,B54)</f>
        <v>53000</v>
      </c>
      <c r="D54" s="12">
        <v>2.3614999999999999</v>
      </c>
      <c r="E54" s="3" t="s">
        <v>42</v>
      </c>
      <c r="F54" s="3">
        <f t="shared" si="0"/>
        <v>423.4173195003176</v>
      </c>
      <c r="G54" s="3">
        <f>IF(B54/(1+参数!B$4)/D54*参数!B$4&lt;参数!B$3,参数!B$3,B54/(1+参数!B$4)/D54*参数!B$4)</f>
        <v>0.1</v>
      </c>
      <c r="H54" s="15">
        <f>IF(J53&lt;参数!B$6,H53+F54,F54)+IFERROR(E54*H53,0)</f>
        <v>39266.003404052477</v>
      </c>
      <c r="I54" s="15">
        <f t="shared" si="1"/>
        <v>92726.667038669926</v>
      </c>
      <c r="J54" s="8">
        <f t="shared" si="2"/>
        <v>0.74955975544660247</v>
      </c>
      <c r="K54" s="1">
        <f>IF(J54&gt;参数!B$6,I54,0)</f>
        <v>0</v>
      </c>
      <c r="L54" s="1">
        <f t="shared" si="3"/>
        <v>-1000</v>
      </c>
      <c r="M54" s="12">
        <f t="shared" si="4"/>
        <v>1.9838572199562969</v>
      </c>
    </row>
    <row r="55" spans="1:13" x14ac:dyDescent="0.15">
      <c r="A55" s="2">
        <v>40694</v>
      </c>
      <c r="B55" s="1">
        <f>参数!B$2</f>
        <v>1000</v>
      </c>
      <c r="C55" s="1">
        <f>IF(J54&lt;参数!B$6,C54+B55,B55)</f>
        <v>54000</v>
      </c>
      <c r="D55" s="12">
        <v>2.2282000000000002</v>
      </c>
      <c r="E55" s="3" t="s">
        <v>42</v>
      </c>
      <c r="F55" s="3">
        <f t="shared" si="0"/>
        <v>448.7478682344493</v>
      </c>
      <c r="G55" s="3">
        <f>IF(B55/(1+参数!B$4)/D55*参数!B$4&lt;参数!B$3,参数!B$3,B55/(1+参数!B$4)/D55*参数!B$4)</f>
        <v>0.1</v>
      </c>
      <c r="H55" s="15">
        <f>IF(J54&lt;参数!B$6,H54+F55,F55)+IFERROR(E55*H54,0)</f>
        <v>39714.751272286929</v>
      </c>
      <c r="I55" s="15">
        <f t="shared" si="1"/>
        <v>88492.408784909741</v>
      </c>
      <c r="J55" s="8">
        <f t="shared" si="2"/>
        <v>0.63874831083166184</v>
      </c>
      <c r="K55" s="1">
        <f>IF(J55&gt;参数!B$6,I55,0)</f>
        <v>0</v>
      </c>
      <c r="L55" s="1">
        <f t="shared" si="3"/>
        <v>-1000</v>
      </c>
      <c r="M55" s="12">
        <f t="shared" si="4"/>
        <v>1.8718740874472248</v>
      </c>
    </row>
    <row r="56" spans="1:13" x14ac:dyDescent="0.15">
      <c r="A56" s="2">
        <v>40724</v>
      </c>
      <c r="B56" s="1">
        <f>参数!B$2</f>
        <v>1000</v>
      </c>
      <c r="C56" s="1">
        <f>IF(J55&lt;参数!B$6,C55+B56,B56)</f>
        <v>55000</v>
      </c>
      <c r="D56" s="12">
        <v>2.2909999999999999</v>
      </c>
      <c r="E56" s="3" t="s">
        <v>42</v>
      </c>
      <c r="F56" s="3">
        <f t="shared" si="0"/>
        <v>436.4469663902226</v>
      </c>
      <c r="G56" s="3">
        <f>IF(B56/(1+参数!B$4)/D56*参数!B$4&lt;参数!B$3,参数!B$3,B56/(1+参数!B$4)/D56*参数!B$4)</f>
        <v>0.1</v>
      </c>
      <c r="H56" s="15">
        <f>IF(J55&lt;参数!B$6,H55+F56,F56)+IFERROR(E56*H55,0)</f>
        <v>40151.198238677149</v>
      </c>
      <c r="I56" s="15">
        <f t="shared" si="1"/>
        <v>91986.39516480935</v>
      </c>
      <c r="J56" s="8">
        <f t="shared" si="2"/>
        <v>0.67247991208744273</v>
      </c>
      <c r="K56" s="1">
        <f>IF(J56&gt;参数!B$6,I56,0)</f>
        <v>0</v>
      </c>
      <c r="L56" s="1">
        <f t="shared" si="3"/>
        <v>-1000</v>
      </c>
      <c r="M56" s="12">
        <f t="shared" si="4"/>
        <v>1.9246313321701782</v>
      </c>
    </row>
    <row r="57" spans="1:13" x14ac:dyDescent="0.15">
      <c r="A57" s="2">
        <v>40753</v>
      </c>
      <c r="B57" s="1">
        <f>参数!B$2</f>
        <v>1000</v>
      </c>
      <c r="C57" s="1">
        <f>IF(J56&lt;参数!B$6,C56+B57,B57)</f>
        <v>56000</v>
      </c>
      <c r="D57" s="12">
        <v>2.3319999999999999</v>
      </c>
      <c r="E57" s="3" t="s">
        <v>42</v>
      </c>
      <c r="F57" s="3">
        <f t="shared" si="0"/>
        <v>428.77358490566041</v>
      </c>
      <c r="G57" s="3">
        <f>IF(B57/(1+参数!B$4)/D57*参数!B$4&lt;参数!B$3,参数!B$3,B57/(1+参数!B$4)/D57*参数!B$4)</f>
        <v>0.1</v>
      </c>
      <c r="H57" s="15">
        <f>IF(J56&lt;参数!B$6,H56+F57,F57)+IFERROR(E57*H56,0)</f>
        <v>40579.971823582811</v>
      </c>
      <c r="I57" s="15">
        <f t="shared" si="1"/>
        <v>94632.494292595104</v>
      </c>
      <c r="J57" s="8">
        <f t="shared" si="2"/>
        <v>0.68986596951062684</v>
      </c>
      <c r="K57" s="1">
        <f>IF(J57&gt;参数!B$6,I57,0)</f>
        <v>0</v>
      </c>
      <c r="L57" s="1">
        <f t="shared" si="3"/>
        <v>-1000</v>
      </c>
      <c r="M57" s="12">
        <f t="shared" si="4"/>
        <v>1.9590747562727435</v>
      </c>
    </row>
    <row r="58" spans="1:13" x14ac:dyDescent="0.15">
      <c r="A58" s="2">
        <v>40786</v>
      </c>
      <c r="B58" s="1">
        <f>参数!B$2</f>
        <v>1000</v>
      </c>
      <c r="C58" s="1">
        <f>IF(J57&lt;参数!B$6,C57+B58,B58)</f>
        <v>57000</v>
      </c>
      <c r="D58" s="12">
        <v>2.2915999999999999</v>
      </c>
      <c r="E58" s="3" t="s">
        <v>42</v>
      </c>
      <c r="F58" s="3">
        <f t="shared" si="0"/>
        <v>436.33269331471462</v>
      </c>
      <c r="G58" s="3">
        <f>IF(B58/(1+参数!B$4)/D58*参数!B$4&lt;参数!B$3,参数!B$3,B58/(1+参数!B$4)/D58*参数!B$4)</f>
        <v>0.1</v>
      </c>
      <c r="H58" s="15">
        <f>IF(J57&lt;参数!B$6,H57+F58,F58)+IFERROR(E58*H57,0)</f>
        <v>41016.30451689753</v>
      </c>
      <c r="I58" s="15">
        <f t="shared" si="1"/>
        <v>93992.963430922377</v>
      </c>
      <c r="J58" s="8">
        <f t="shared" si="2"/>
        <v>0.64899935843723466</v>
      </c>
      <c r="K58" s="1">
        <f>IF(J58&gt;参数!B$6,I58,0)</f>
        <v>0</v>
      </c>
      <c r="L58" s="1">
        <f t="shared" si="3"/>
        <v>-1000</v>
      </c>
      <c r="M58" s="12">
        <f t="shared" si="4"/>
        <v>1.9251353822789963</v>
      </c>
    </row>
    <row r="59" spans="1:13" x14ac:dyDescent="0.15">
      <c r="A59" s="2">
        <v>40816</v>
      </c>
      <c r="B59" s="1">
        <f>参数!B$2</f>
        <v>1000</v>
      </c>
      <c r="C59" s="1">
        <f>IF(J58&lt;参数!B$6,C58+B59,B59)</f>
        <v>58000</v>
      </c>
      <c r="D59" s="12">
        <v>2.0699999999999998</v>
      </c>
      <c r="E59" s="3" t="s">
        <v>42</v>
      </c>
      <c r="F59" s="3">
        <f t="shared" si="0"/>
        <v>483.04347826086962</v>
      </c>
      <c r="G59" s="3">
        <f>IF(B59/(1+参数!B$4)/D59*参数!B$4&lt;参数!B$3,参数!B$3,B59/(1+参数!B$4)/D59*参数!B$4)</f>
        <v>0.1</v>
      </c>
      <c r="H59" s="15">
        <f>IF(J58&lt;参数!B$6,H58+F59,F59)+IFERROR(E59*H58,0)</f>
        <v>41499.347995158401</v>
      </c>
      <c r="I59" s="15">
        <f t="shared" si="1"/>
        <v>85903.650349977877</v>
      </c>
      <c r="J59" s="8">
        <f t="shared" si="2"/>
        <v>0.48109741982720489</v>
      </c>
      <c r="K59" s="1">
        <f>IF(J59&gt;参数!B$6,I59,0)</f>
        <v>0</v>
      </c>
      <c r="L59" s="1">
        <f t="shared" si="3"/>
        <v>-1000</v>
      </c>
      <c r="M59" s="12">
        <f t="shared" si="4"/>
        <v>1.7389728754222038</v>
      </c>
    </row>
    <row r="60" spans="1:13" x14ac:dyDescent="0.15">
      <c r="A60" s="2">
        <v>40847</v>
      </c>
      <c r="B60" s="1">
        <f>参数!B$2</f>
        <v>1000</v>
      </c>
      <c r="C60" s="1">
        <f>IF(J59&lt;参数!B$6,C59+B60,B60)</f>
        <v>59000</v>
      </c>
      <c r="D60" s="12">
        <v>2.1261999999999999</v>
      </c>
      <c r="E60" s="3" t="s">
        <v>42</v>
      </c>
      <c r="F60" s="3">
        <f t="shared" si="0"/>
        <v>470.27560906782054</v>
      </c>
      <c r="G60" s="3">
        <f>IF(B60/(1+参数!B$4)/D60*参数!B$4&lt;参数!B$3,参数!B$3,B60/(1+参数!B$4)/D60*参数!B$4)</f>
        <v>0.1</v>
      </c>
      <c r="H60" s="15">
        <f>IF(J59&lt;参数!B$6,H59+F60,F60)+IFERROR(E60*H59,0)</f>
        <v>41969.623604226224</v>
      </c>
      <c r="I60" s="15">
        <f t="shared" si="1"/>
        <v>89235.813707305788</v>
      </c>
      <c r="J60" s="8">
        <f t="shared" si="2"/>
        <v>0.5124714187678947</v>
      </c>
      <c r="K60" s="1">
        <f>IF(J60&gt;参数!B$6,I60,0)</f>
        <v>0</v>
      </c>
      <c r="L60" s="1">
        <f t="shared" si="3"/>
        <v>-1000</v>
      </c>
      <c r="M60" s="12">
        <f t="shared" si="4"/>
        <v>1.7861855689481594</v>
      </c>
    </row>
    <row r="61" spans="1:13" x14ac:dyDescent="0.15">
      <c r="A61" s="2">
        <v>40877</v>
      </c>
      <c r="B61" s="1">
        <f>参数!B$2</f>
        <v>1000</v>
      </c>
      <c r="C61" s="1">
        <f>IF(J60&lt;参数!B$6,C60+B61,B61)</f>
        <v>60000</v>
      </c>
      <c r="D61" s="12">
        <v>2.0880999999999998</v>
      </c>
      <c r="E61" s="3" t="s">
        <v>42</v>
      </c>
      <c r="F61" s="3">
        <f t="shared" si="0"/>
        <v>478.85637661031564</v>
      </c>
      <c r="G61" s="3">
        <f>IF(B61/(1+参数!B$4)/D61*参数!B$4&lt;参数!B$3,参数!B$3,B61/(1+参数!B$4)/D61*参数!B$4)</f>
        <v>0.1</v>
      </c>
      <c r="H61" s="15">
        <f>IF(J60&lt;参数!B$6,H60+F61,F61)+IFERROR(E61*H60,0)</f>
        <v>42448.479980836542</v>
      </c>
      <c r="I61" s="15">
        <f t="shared" si="1"/>
        <v>88636.671047984782</v>
      </c>
      <c r="J61" s="8">
        <f t="shared" si="2"/>
        <v>0.47727785079974638</v>
      </c>
      <c r="K61" s="1">
        <f>IF(J61&gt;参数!B$6,I61,0)</f>
        <v>0</v>
      </c>
      <c r="L61" s="1">
        <f t="shared" si="3"/>
        <v>-1000</v>
      </c>
      <c r="M61" s="12">
        <f t="shared" si="4"/>
        <v>1.7541783870382144</v>
      </c>
    </row>
    <row r="62" spans="1:13" x14ac:dyDescent="0.15">
      <c r="A62" s="2">
        <v>40907</v>
      </c>
      <c r="B62" s="1">
        <f>参数!B$2</f>
        <v>1000</v>
      </c>
      <c r="C62" s="1">
        <f>IF(J61&lt;参数!B$6,C61+B62,B62)</f>
        <v>61000</v>
      </c>
      <c r="D62" s="12">
        <v>1.9412</v>
      </c>
      <c r="E62" s="3" t="s">
        <v>42</v>
      </c>
      <c r="F62" s="3">
        <f t="shared" si="0"/>
        <v>515.09375643931583</v>
      </c>
      <c r="G62" s="3">
        <f>IF(B62/(1+参数!B$4)/D62*参数!B$4&lt;参数!B$3,参数!B$3,B62/(1+参数!B$4)/D62*参数!B$4)</f>
        <v>0.1</v>
      </c>
      <c r="H62" s="15">
        <f>IF(J61&lt;参数!B$6,H61+F62,F62)+IFERROR(E62*H61,0)</f>
        <v>42963.573737275859</v>
      </c>
      <c r="I62" s="15">
        <f t="shared" si="1"/>
        <v>83400.889338799898</v>
      </c>
      <c r="J62" s="8">
        <f t="shared" si="2"/>
        <v>0.36722769407868694</v>
      </c>
      <c r="K62" s="1">
        <f>IF(J62&gt;参数!B$6,I62,0)</f>
        <v>0</v>
      </c>
      <c r="L62" s="1">
        <f t="shared" si="3"/>
        <v>-1000</v>
      </c>
      <c r="M62" s="12">
        <f t="shared" si="4"/>
        <v>1.6307701187292669</v>
      </c>
    </row>
    <row r="63" spans="1:13" x14ac:dyDescent="0.15">
      <c r="A63" s="2">
        <v>40939</v>
      </c>
      <c r="B63" s="1">
        <f>参数!B$2</f>
        <v>1000</v>
      </c>
      <c r="C63" s="1">
        <f>IF(J62&lt;参数!B$6,C62+B63,B63)</f>
        <v>62000</v>
      </c>
      <c r="D63" s="12">
        <v>1.8988</v>
      </c>
      <c r="E63" s="3" t="s">
        <v>42</v>
      </c>
      <c r="F63" s="3">
        <f t="shared" si="0"/>
        <v>526.595744680851</v>
      </c>
      <c r="G63" s="3">
        <f>IF(B63/(1+参数!B$4)/D63*参数!B$4&lt;参数!B$3,参数!B$3,B63/(1+参数!B$4)/D63*参数!B$4)</f>
        <v>0.1</v>
      </c>
      <c r="H63" s="15">
        <f>IF(J62&lt;参数!B$6,H62+F63,F63)+IFERROR(E63*H62,0)</f>
        <v>43490.169481956713</v>
      </c>
      <c r="I63" s="15">
        <f t="shared" si="1"/>
        <v>82579.133812339409</v>
      </c>
      <c r="J63" s="8">
        <f t="shared" si="2"/>
        <v>0.3319215131022486</v>
      </c>
      <c r="K63" s="1">
        <f>IF(J63&gt;参数!B$6,I63,0)</f>
        <v>0</v>
      </c>
      <c r="L63" s="1">
        <f t="shared" si="3"/>
        <v>-1000</v>
      </c>
      <c r="M63" s="12">
        <f t="shared" si="4"/>
        <v>1.5951505777061261</v>
      </c>
    </row>
    <row r="64" spans="1:13" x14ac:dyDescent="0.15">
      <c r="A64" s="2">
        <v>40968</v>
      </c>
      <c r="B64" s="1">
        <f>参数!B$2</f>
        <v>1000</v>
      </c>
      <c r="C64" s="1">
        <f>IF(J63&lt;参数!B$6,C63+B64,B64)</f>
        <v>63000</v>
      </c>
      <c r="D64" s="12">
        <v>2.0381999999999998</v>
      </c>
      <c r="E64" s="3" t="s">
        <v>42</v>
      </c>
      <c r="F64" s="3">
        <f t="shared" si="0"/>
        <v>490.5799234618782</v>
      </c>
      <c r="G64" s="3">
        <f>IF(B64/(1+参数!B$4)/D64*参数!B$4&lt;参数!B$3,参数!B$3,B64/(1+参数!B$4)/D64*参数!B$4)</f>
        <v>0.1</v>
      </c>
      <c r="H64" s="15">
        <f>IF(J63&lt;参数!B$6,H63+F64,F64)+IFERROR(E64*H63,0)</f>
        <v>43980.749405418588</v>
      </c>
      <c r="I64" s="15">
        <f t="shared" si="1"/>
        <v>89641.563438124154</v>
      </c>
      <c r="J64" s="8">
        <f t="shared" si="2"/>
        <v>0.42288195933530415</v>
      </c>
      <c r="K64" s="1">
        <f>IF(J64&gt;参数!B$6,I64,0)</f>
        <v>0</v>
      </c>
      <c r="L64" s="1">
        <f t="shared" si="3"/>
        <v>-1000</v>
      </c>
      <c r="M64" s="12">
        <f t="shared" si="4"/>
        <v>1.7122582196548484</v>
      </c>
    </row>
    <row r="65" spans="1:13" x14ac:dyDescent="0.15">
      <c r="A65" s="2">
        <v>40998</v>
      </c>
      <c r="B65" s="1">
        <f>参数!B$2</f>
        <v>1000</v>
      </c>
      <c r="C65" s="1">
        <f>IF(J64&lt;参数!B$6,C64+B65,B65)</f>
        <v>64000</v>
      </c>
      <c r="D65" s="12">
        <v>1.9579</v>
      </c>
      <c r="E65" s="3" t="s">
        <v>42</v>
      </c>
      <c r="F65" s="3">
        <f t="shared" si="0"/>
        <v>510.70024005311814</v>
      </c>
      <c r="G65" s="3">
        <f>IF(B65/(1+参数!B$4)/D65*参数!B$4&lt;参数!B$3,参数!B$3,B65/(1+参数!B$4)/D65*参数!B$4)</f>
        <v>0.1</v>
      </c>
      <c r="H65" s="15">
        <f>IF(J64&lt;参数!B$6,H64+F65,F65)+IFERROR(E65*H64,0)</f>
        <v>44491.449645471708</v>
      </c>
      <c r="I65" s="15">
        <f t="shared" si="1"/>
        <v>87109.809260869049</v>
      </c>
      <c r="J65" s="8">
        <f t="shared" si="2"/>
        <v>0.36109076970107901</v>
      </c>
      <c r="K65" s="1">
        <f>IF(J65&gt;参数!B$6,I65,0)</f>
        <v>0</v>
      </c>
      <c r="L65" s="1">
        <f t="shared" si="3"/>
        <v>-1000</v>
      </c>
      <c r="M65" s="12">
        <f t="shared" si="4"/>
        <v>1.644799513424702</v>
      </c>
    </row>
    <row r="66" spans="1:13" x14ac:dyDescent="0.15">
      <c r="A66" s="2">
        <v>41026</v>
      </c>
      <c r="B66" s="1">
        <f>参数!B$2</f>
        <v>1000</v>
      </c>
      <c r="C66" s="1">
        <f>IF(J65&lt;参数!B$6,C65+B66,B66)</f>
        <v>65000</v>
      </c>
      <c r="D66" s="12">
        <v>2.0242</v>
      </c>
      <c r="E66" s="3" t="s">
        <v>42</v>
      </c>
      <c r="F66" s="3">
        <f t="shared" si="0"/>
        <v>493.97292757632641</v>
      </c>
      <c r="G66" s="3">
        <f>IF(B66/(1+参数!B$4)/D66*参数!B$4&lt;参数!B$3,参数!B$3,B66/(1+参数!B$4)/D66*参数!B$4)</f>
        <v>0.1</v>
      </c>
      <c r="H66" s="15">
        <f>IF(J65&lt;参数!B$6,H65+F66,F66)+IFERROR(E66*H65,0)</f>
        <v>44985.422573048032</v>
      </c>
      <c r="I66" s="15">
        <f t="shared" si="1"/>
        <v>91059.49237236382</v>
      </c>
      <c r="J66" s="8">
        <f t="shared" si="2"/>
        <v>0.40091526726713567</v>
      </c>
      <c r="K66" s="1">
        <f>IF(J66&gt;参数!B$6,I66,0)</f>
        <v>0</v>
      </c>
      <c r="L66" s="1">
        <f t="shared" si="3"/>
        <v>-1000</v>
      </c>
      <c r="M66" s="12">
        <f t="shared" si="4"/>
        <v>1.7004970504490944</v>
      </c>
    </row>
    <row r="67" spans="1:13" x14ac:dyDescent="0.15">
      <c r="A67" s="2">
        <v>41060</v>
      </c>
      <c r="B67" s="1">
        <f>参数!B$2</f>
        <v>1000</v>
      </c>
      <c r="C67" s="1">
        <f>IF(J66&lt;参数!B$6,C66+B67,B67)</f>
        <v>66000</v>
      </c>
      <c r="D67" s="12">
        <v>2.0781000000000001</v>
      </c>
      <c r="E67" s="3" t="s">
        <v>42</v>
      </c>
      <c r="F67" s="3">
        <f t="shared" si="0"/>
        <v>481.16067561715028</v>
      </c>
      <c r="G67" s="3">
        <f>IF(B67/(1+参数!B$4)/D67*参数!B$4&lt;参数!B$3,参数!B$3,B67/(1+参数!B$4)/D67*参数!B$4)</f>
        <v>0.1</v>
      </c>
      <c r="H67" s="15">
        <f>IF(J66&lt;参数!B$6,H66+F67,F67)+IFERROR(E67*H66,0)</f>
        <v>45466.583248665185</v>
      </c>
      <c r="I67" s="15">
        <f t="shared" si="1"/>
        <v>94484.106649051129</v>
      </c>
      <c r="J67" s="8">
        <f t="shared" si="2"/>
        <v>0.43157737347047176</v>
      </c>
      <c r="K67" s="1">
        <f>IF(J67&gt;参数!B$6,I67,0)</f>
        <v>0</v>
      </c>
      <c r="L67" s="1">
        <f t="shared" si="3"/>
        <v>-1000</v>
      </c>
      <c r="M67" s="12">
        <f t="shared" si="4"/>
        <v>1.7457775518912475</v>
      </c>
    </row>
    <row r="68" spans="1:13" x14ac:dyDescent="0.15">
      <c r="A68" s="2">
        <v>41089</v>
      </c>
      <c r="B68" s="1">
        <f>参数!B$2</f>
        <v>1000</v>
      </c>
      <c r="C68" s="1">
        <f>IF(J67&lt;参数!B$6,C67+B68,B68)</f>
        <v>67000</v>
      </c>
      <c r="D68" s="12">
        <v>2.0939000000000001</v>
      </c>
      <c r="E68" s="3" t="s">
        <v>42</v>
      </c>
      <c r="F68" s="3">
        <f t="shared" ref="F68:F125" si="5">(B68-G68)/D68</f>
        <v>477.52996800229232</v>
      </c>
      <c r="G68" s="3">
        <f>IF(B68/(1+参数!B$4)/D68*参数!B$4&lt;参数!B$3,参数!B$3,B68/(1+参数!B$4)/D68*参数!B$4)</f>
        <v>0.1</v>
      </c>
      <c r="H68" s="15">
        <f>IF(J67&lt;参数!B$6,H67+F68,F68)+IFERROR(E68*H67,0)</f>
        <v>45944.11321666748</v>
      </c>
      <c r="I68" s="15">
        <f t="shared" ref="I68:I125" si="6">D68*H68</f>
        <v>96202.378664380041</v>
      </c>
      <c r="J68" s="8">
        <f t="shared" ref="J68:J125" si="7">I68/C68-1</f>
        <v>0.43585639797582143</v>
      </c>
      <c r="K68" s="1">
        <f>IF(J68&gt;参数!B$6,I68,0)</f>
        <v>0</v>
      </c>
      <c r="L68" s="1">
        <f t="shared" ref="L68:L125" si="8">IF(A68=MAX(A:A),-B68+K68+I68,-B68+K68)</f>
        <v>-1000</v>
      </c>
      <c r="M68" s="12">
        <f t="shared" ref="M68:M125" si="9">M67*(IFERROR(D68+E68,D68))/D67</f>
        <v>1.7590508714234556</v>
      </c>
    </row>
    <row r="69" spans="1:13" x14ac:dyDescent="0.15">
      <c r="A69" s="2">
        <v>41121</v>
      </c>
      <c r="B69" s="1">
        <f>参数!B$2</f>
        <v>1000</v>
      </c>
      <c r="C69" s="1">
        <f>IF(J68&lt;参数!B$6,C68+B69,B69)</f>
        <v>68000</v>
      </c>
      <c r="D69" s="12">
        <v>2.0438000000000001</v>
      </c>
      <c r="E69" s="3" t="s">
        <v>42</v>
      </c>
      <c r="F69" s="3">
        <f t="shared" si="5"/>
        <v>489.23573735199136</v>
      </c>
      <c r="G69" s="3">
        <f>IF(B69/(1+参数!B$4)/D69*参数!B$4&lt;参数!B$3,参数!B$3,B69/(1+参数!B$4)/D69*参数!B$4)</f>
        <v>0.1</v>
      </c>
      <c r="H69" s="15">
        <f>IF(J68&lt;参数!B$6,H68+F69,F69)+IFERROR(E69*H68,0)</f>
        <v>46433.348954019471</v>
      </c>
      <c r="I69" s="15">
        <f t="shared" si="6"/>
        <v>94900.478592225001</v>
      </c>
      <c r="J69" s="8">
        <f t="shared" si="7"/>
        <v>0.39559527341507361</v>
      </c>
      <c r="K69" s="1">
        <f>IF(J69&gt;参数!B$6,I69,0)</f>
        <v>0</v>
      </c>
      <c r="L69" s="1">
        <f t="shared" si="8"/>
        <v>-1000</v>
      </c>
      <c r="M69" s="12">
        <f t="shared" si="9"/>
        <v>1.7169626873371502</v>
      </c>
    </row>
    <row r="70" spans="1:13" x14ac:dyDescent="0.15">
      <c r="A70" s="2">
        <v>41152</v>
      </c>
      <c r="B70" s="1">
        <f>参数!B$2</f>
        <v>1000</v>
      </c>
      <c r="C70" s="1">
        <f>IF(J69&lt;参数!B$6,C69+B70,B70)</f>
        <v>69000</v>
      </c>
      <c r="D70" s="12">
        <v>2.0293000000000001</v>
      </c>
      <c r="E70" s="3" t="s">
        <v>42</v>
      </c>
      <c r="F70" s="3">
        <f t="shared" si="5"/>
        <v>492.73148376287384</v>
      </c>
      <c r="G70" s="3">
        <f>IF(B70/(1+参数!B$4)/D70*参数!B$4&lt;参数!B$3,参数!B$3,B70/(1+参数!B$4)/D70*参数!B$4)</f>
        <v>0.1</v>
      </c>
      <c r="H70" s="15">
        <f>IF(J69&lt;参数!B$6,H69+F70,F70)+IFERROR(E70*H69,0)</f>
        <v>46926.080437782344</v>
      </c>
      <c r="I70" s="15">
        <f t="shared" si="6"/>
        <v>95227.09503239172</v>
      </c>
      <c r="J70" s="8">
        <f t="shared" si="7"/>
        <v>0.38010282655640171</v>
      </c>
      <c r="K70" s="1">
        <f>IF(J70&gt;参数!B$6,I70,0)</f>
        <v>0</v>
      </c>
      <c r="L70" s="1">
        <f t="shared" si="8"/>
        <v>-1000</v>
      </c>
      <c r="M70" s="12">
        <f t="shared" si="9"/>
        <v>1.7047814763740479</v>
      </c>
    </row>
    <row r="71" spans="1:13" x14ac:dyDescent="0.15">
      <c r="A71" s="2">
        <v>41180</v>
      </c>
      <c r="B71" s="1">
        <f>参数!B$2</f>
        <v>1000</v>
      </c>
      <c r="C71" s="1">
        <f>IF(J70&lt;参数!B$6,C70+B71,B71)</f>
        <v>70000</v>
      </c>
      <c r="D71" s="12">
        <v>2.073</v>
      </c>
      <c r="E71" s="3" t="s">
        <v>42</v>
      </c>
      <c r="F71" s="3">
        <f t="shared" si="5"/>
        <v>482.34442836468884</v>
      </c>
      <c r="G71" s="3">
        <f>IF(B71/(1+参数!B$4)/D71*参数!B$4&lt;参数!B$3,参数!B$3,B71/(1+参数!B$4)/D71*参数!B$4)</f>
        <v>0.1</v>
      </c>
      <c r="H71" s="15">
        <f>IF(J70&lt;参数!B$6,H70+F71,F71)+IFERROR(E71*H70,0)</f>
        <v>47408.424866147034</v>
      </c>
      <c r="I71" s="15">
        <f t="shared" si="6"/>
        <v>98277.664747522795</v>
      </c>
      <c r="J71" s="8">
        <f t="shared" si="7"/>
        <v>0.40396663925032561</v>
      </c>
      <c r="K71" s="1">
        <f>IF(J71&gt;参数!B$6,I71,0)</f>
        <v>0</v>
      </c>
      <c r="L71" s="1">
        <f t="shared" si="8"/>
        <v>-1000</v>
      </c>
      <c r="M71" s="12">
        <f t="shared" si="9"/>
        <v>1.7414931259662942</v>
      </c>
    </row>
    <row r="72" spans="1:13" x14ac:dyDescent="0.15">
      <c r="A72" s="2">
        <v>41213</v>
      </c>
      <c r="B72" s="1">
        <f>参数!B$2</f>
        <v>1000</v>
      </c>
      <c r="C72" s="1">
        <f>IF(J71&lt;参数!B$6,C71+B72,B72)</f>
        <v>71000</v>
      </c>
      <c r="D72" s="12">
        <v>2.0834000000000001</v>
      </c>
      <c r="E72" s="3" t="s">
        <v>42</v>
      </c>
      <c r="F72" s="3">
        <f t="shared" si="5"/>
        <v>479.93664202745509</v>
      </c>
      <c r="G72" s="3">
        <f>IF(B72/(1+参数!B$4)/D72*参数!B$4&lt;参数!B$3,参数!B$3,B72/(1+参数!B$4)/D72*参数!B$4)</f>
        <v>0.1</v>
      </c>
      <c r="H72" s="15">
        <f>IF(J71&lt;参数!B$6,H71+F72,F72)+IFERROR(E72*H71,0)</f>
        <v>47888.361508174487</v>
      </c>
      <c r="I72" s="15">
        <f t="shared" si="6"/>
        <v>99770.612366130736</v>
      </c>
      <c r="J72" s="8">
        <f t="shared" si="7"/>
        <v>0.40521989248071466</v>
      </c>
      <c r="K72" s="1">
        <f>IF(J72&gt;参数!B$6,I72,0)</f>
        <v>0</v>
      </c>
      <c r="L72" s="1">
        <f t="shared" si="8"/>
        <v>-1000</v>
      </c>
      <c r="M72" s="12">
        <f t="shared" si="9"/>
        <v>1.7502299945191402</v>
      </c>
    </row>
    <row r="73" spans="1:13" x14ac:dyDescent="0.15">
      <c r="A73" s="2">
        <v>41243</v>
      </c>
      <c r="B73" s="1">
        <f>参数!B$2</f>
        <v>1000</v>
      </c>
      <c r="C73" s="1">
        <f>IF(J72&lt;参数!B$6,C72+B73,B73)</f>
        <v>72000</v>
      </c>
      <c r="D73" s="12">
        <v>1.9139999999999999</v>
      </c>
      <c r="E73" s="3" t="s">
        <v>42</v>
      </c>
      <c r="F73" s="3">
        <f t="shared" si="5"/>
        <v>522.41379310344826</v>
      </c>
      <c r="G73" s="3">
        <f>IF(B73/(1+参数!B$4)/D73*参数!B$4&lt;参数!B$3,参数!B$3,B73/(1+参数!B$4)/D73*参数!B$4)</f>
        <v>0.1</v>
      </c>
      <c r="H73" s="15">
        <f>IF(J72&lt;参数!B$6,H72+F73,F73)+IFERROR(E73*H72,0)</f>
        <v>48410.775301277936</v>
      </c>
      <c r="I73" s="15">
        <f t="shared" si="6"/>
        <v>92658.223926645966</v>
      </c>
      <c r="J73" s="8">
        <f t="shared" si="7"/>
        <v>0.28691977675897173</v>
      </c>
      <c r="K73" s="1">
        <f>IF(J73&gt;参数!B$6,I73,0)</f>
        <v>0</v>
      </c>
      <c r="L73" s="1">
        <f t="shared" si="8"/>
        <v>-1000</v>
      </c>
      <c r="M73" s="12">
        <f t="shared" si="9"/>
        <v>1.6079198471295162</v>
      </c>
    </row>
    <row r="74" spans="1:13" x14ac:dyDescent="0.15">
      <c r="A74" s="2">
        <v>41274</v>
      </c>
      <c r="B74" s="1">
        <f>参数!B$2</f>
        <v>1000</v>
      </c>
      <c r="C74" s="1">
        <f>IF(J73&lt;参数!B$6,C73+B74,B74)</f>
        <v>73000</v>
      </c>
      <c r="D74" s="12">
        <v>2.1840999999999999</v>
      </c>
      <c r="E74" s="3" t="s">
        <v>42</v>
      </c>
      <c r="F74" s="3">
        <f t="shared" si="5"/>
        <v>457.80870839247285</v>
      </c>
      <c r="G74" s="3">
        <f>IF(B74/(1+参数!B$4)/D74*参数!B$4&lt;参数!B$3,参数!B$3,B74/(1+参数!B$4)/D74*参数!B$4)</f>
        <v>0.1</v>
      </c>
      <c r="H74" s="15">
        <f>IF(J73&lt;参数!B$6,H73+F74,F74)+IFERROR(E74*H73,0)</f>
        <v>48868.584009670405</v>
      </c>
      <c r="I74" s="15">
        <f t="shared" si="6"/>
        <v>106733.87433552113</v>
      </c>
      <c r="J74" s="8">
        <f t="shared" si="7"/>
        <v>0.46210786760987865</v>
      </c>
      <c r="K74" s="1">
        <f>IF(J74&gt;参数!B$6,I74,0)</f>
        <v>0</v>
      </c>
      <c r="L74" s="1">
        <f t="shared" si="8"/>
        <v>-1000</v>
      </c>
      <c r="M74" s="12">
        <f t="shared" si="9"/>
        <v>1.8348264044490994</v>
      </c>
    </row>
    <row r="75" spans="1:13" x14ac:dyDescent="0.15">
      <c r="A75" s="2">
        <v>41305</v>
      </c>
      <c r="B75" s="1">
        <f>参数!B$2</f>
        <v>1000</v>
      </c>
      <c r="C75" s="1">
        <f>IF(J74&lt;参数!B$6,C74+B75,B75)</f>
        <v>74000</v>
      </c>
      <c r="D75" s="12">
        <v>2.2833000000000001</v>
      </c>
      <c r="E75" s="3" t="s">
        <v>42</v>
      </c>
      <c r="F75" s="3">
        <f t="shared" si="5"/>
        <v>437.91880173433185</v>
      </c>
      <c r="G75" s="3">
        <f>IF(B75/(1+参数!B$4)/D75*参数!B$4&lt;参数!B$3,参数!B$3,B75/(1+参数!B$4)/D75*参数!B$4)</f>
        <v>0.1</v>
      </c>
      <c r="H75" s="15">
        <f>IF(J74&lt;参数!B$6,H74+F75,F75)+IFERROR(E75*H74,0)</f>
        <v>49306.502811404738</v>
      </c>
      <c r="I75" s="15">
        <f t="shared" si="6"/>
        <v>112581.53786928044</v>
      </c>
      <c r="J75" s="8">
        <f t="shared" si="7"/>
        <v>0.52137213336865451</v>
      </c>
      <c r="K75" s="1">
        <f>IF(J75&gt;参数!B$6,I75,0)</f>
        <v>0</v>
      </c>
      <c r="L75" s="1">
        <f t="shared" si="8"/>
        <v>-1000</v>
      </c>
      <c r="M75" s="12">
        <f t="shared" si="9"/>
        <v>1.9181626891070138</v>
      </c>
    </row>
    <row r="76" spans="1:13" x14ac:dyDescent="0.15">
      <c r="A76" s="2">
        <v>41333</v>
      </c>
      <c r="B76" s="1">
        <f>参数!B$2</f>
        <v>1000</v>
      </c>
      <c r="C76" s="1">
        <f>IF(J75&lt;参数!B$6,C75+B76,B76)</f>
        <v>75000</v>
      </c>
      <c r="D76" s="12">
        <v>2.3803000000000001</v>
      </c>
      <c r="E76" s="3" t="s">
        <v>42</v>
      </c>
      <c r="F76" s="3">
        <f t="shared" si="5"/>
        <v>420.07310002940801</v>
      </c>
      <c r="G76" s="3">
        <f>IF(B76/(1+参数!B$4)/D76*参数!B$4&lt;参数!B$3,参数!B$3,B76/(1+参数!B$4)/D76*参数!B$4)</f>
        <v>0.1</v>
      </c>
      <c r="H76" s="15">
        <f>IF(J75&lt;参数!B$6,H75+F76,F76)+IFERROR(E76*H75,0)</f>
        <v>49726.575911434149</v>
      </c>
      <c r="I76" s="15">
        <f t="shared" si="6"/>
        <v>118364.1686419867</v>
      </c>
      <c r="J76" s="8">
        <f t="shared" si="7"/>
        <v>0.57818891522648941</v>
      </c>
      <c r="K76" s="1">
        <f>IF(J76&gt;参数!B$6,I76,0)</f>
        <v>0</v>
      </c>
      <c r="L76" s="1">
        <f t="shared" si="8"/>
        <v>-1000</v>
      </c>
      <c r="M76" s="12">
        <f t="shared" si="9"/>
        <v>1.999650790032595</v>
      </c>
    </row>
    <row r="77" spans="1:13" x14ac:dyDescent="0.15">
      <c r="A77" s="2">
        <v>41362</v>
      </c>
      <c r="B77" s="1">
        <f>参数!B$2</f>
        <v>1000</v>
      </c>
      <c r="C77" s="1">
        <f>IF(J76&lt;参数!B$6,C76+B77,B77)</f>
        <v>76000</v>
      </c>
      <c r="D77" s="12">
        <v>2.3574000000000002</v>
      </c>
      <c r="E77" s="3" t="s">
        <v>42</v>
      </c>
      <c r="F77" s="3">
        <f t="shared" si="5"/>
        <v>424.15372868414352</v>
      </c>
      <c r="G77" s="3">
        <f>IF(B77/(1+参数!B$4)/D77*参数!B$4&lt;参数!B$3,参数!B$3,B77/(1+参数!B$4)/D77*参数!B$4)</f>
        <v>0.1</v>
      </c>
      <c r="H77" s="15">
        <f>IF(J76&lt;参数!B$6,H76+F77,F77)+IFERROR(E77*H76,0)</f>
        <v>50150.72964011829</v>
      </c>
      <c r="I77" s="15">
        <f t="shared" si="6"/>
        <v>118225.33005361486</v>
      </c>
      <c r="J77" s="8">
        <f t="shared" si="7"/>
        <v>0.55559644807387976</v>
      </c>
      <c r="K77" s="1">
        <f>IF(J77&gt;参数!B$6,I77,0)</f>
        <v>0</v>
      </c>
      <c r="L77" s="1">
        <f t="shared" si="8"/>
        <v>-1000</v>
      </c>
      <c r="M77" s="12">
        <f t="shared" si="9"/>
        <v>1.9804128775460403</v>
      </c>
    </row>
    <row r="78" spans="1:13" x14ac:dyDescent="0.15">
      <c r="A78" s="2">
        <v>41390</v>
      </c>
      <c r="B78" s="1">
        <f>参数!B$2</f>
        <v>1000</v>
      </c>
      <c r="C78" s="1">
        <f>IF(J77&lt;参数!B$6,C77+B78,B78)</f>
        <v>77000</v>
      </c>
      <c r="D78" s="12">
        <v>2.3031999999999999</v>
      </c>
      <c r="E78" s="3" t="s">
        <v>42</v>
      </c>
      <c r="F78" s="3">
        <f t="shared" si="5"/>
        <v>434.13511635984719</v>
      </c>
      <c r="G78" s="3">
        <f>IF(B78/(1+参数!B$4)/D78*参数!B$4&lt;参数!B$3,参数!B$3,B78/(1+参数!B$4)/D78*参数!B$4)</f>
        <v>0.1</v>
      </c>
      <c r="H78" s="15">
        <f>IF(J77&lt;参数!B$6,H77+F78,F78)+IFERROR(E78*H77,0)</f>
        <v>50584.864756478135</v>
      </c>
      <c r="I78" s="15">
        <f t="shared" si="6"/>
        <v>116507.06050712043</v>
      </c>
      <c r="J78" s="8">
        <f t="shared" si="7"/>
        <v>0.51307870788468102</v>
      </c>
      <c r="K78" s="1">
        <f>IF(J78&gt;参数!B$6,I78,0)</f>
        <v>0</v>
      </c>
      <c r="L78" s="1">
        <f t="shared" si="8"/>
        <v>-1000</v>
      </c>
      <c r="M78" s="12">
        <f t="shared" si="9"/>
        <v>1.9348803510494781</v>
      </c>
    </row>
    <row r="79" spans="1:13" x14ac:dyDescent="0.15">
      <c r="A79" s="2">
        <v>41425</v>
      </c>
      <c r="B79" s="1">
        <f>参数!B$2</f>
        <v>1000</v>
      </c>
      <c r="C79" s="1">
        <f>IF(J78&lt;参数!B$6,C78+B79,B79)</f>
        <v>78000</v>
      </c>
      <c r="D79" s="12">
        <v>2.5607000000000002</v>
      </c>
      <c r="E79" s="3" t="s">
        <v>42</v>
      </c>
      <c r="F79" s="3">
        <f t="shared" si="5"/>
        <v>390.47916585308701</v>
      </c>
      <c r="G79" s="3">
        <f>IF(B79/(1+参数!B$4)/D79*参数!B$4&lt;参数!B$3,参数!B$3,B79/(1+参数!B$4)/D79*参数!B$4)</f>
        <v>0.1</v>
      </c>
      <c r="H79" s="15">
        <f>IF(J78&lt;参数!B$6,H78+F79,F79)+IFERROR(E79*H78,0)</f>
        <v>50975.343922331223</v>
      </c>
      <c r="I79" s="15">
        <f t="shared" si="6"/>
        <v>130532.56318191357</v>
      </c>
      <c r="J79" s="8">
        <f t="shared" si="7"/>
        <v>0.67349439976812264</v>
      </c>
      <c r="K79" s="1">
        <f>IF(J79&gt;参数!B$6,I79,0)</f>
        <v>0</v>
      </c>
      <c r="L79" s="1">
        <f t="shared" si="8"/>
        <v>-1000</v>
      </c>
      <c r="M79" s="12">
        <f t="shared" si="9"/>
        <v>2.1512018560838833</v>
      </c>
    </row>
    <row r="80" spans="1:13" x14ac:dyDescent="0.15">
      <c r="A80" s="2">
        <v>41453</v>
      </c>
      <c r="B80" s="1">
        <f>参数!B$2</f>
        <v>1000</v>
      </c>
      <c r="C80" s="1">
        <f>IF(J79&lt;参数!B$6,C79+B80,B80)</f>
        <v>79000</v>
      </c>
      <c r="D80" s="12">
        <v>2.3294000000000001</v>
      </c>
      <c r="E80" s="3" t="s">
        <v>42</v>
      </c>
      <c r="F80" s="3">
        <f t="shared" si="5"/>
        <v>429.25216794024209</v>
      </c>
      <c r="G80" s="3">
        <f>IF(B80/(1+参数!B$4)/D80*参数!B$4&lt;参数!B$3,参数!B$3,B80/(1+参数!B$4)/D80*参数!B$4)</f>
        <v>0.1</v>
      </c>
      <c r="H80" s="15">
        <f>IF(J79&lt;参数!B$6,H79+F80,F80)+IFERROR(E80*H79,0)</f>
        <v>51404.596090271465</v>
      </c>
      <c r="I80" s="15">
        <f t="shared" si="6"/>
        <v>119741.86613267836</v>
      </c>
      <c r="J80" s="8">
        <f t="shared" si="7"/>
        <v>0.51571982446428311</v>
      </c>
      <c r="K80" s="1">
        <f>IF(J80&gt;参数!B$6,I80,0)</f>
        <v>0</v>
      </c>
      <c r="L80" s="1">
        <f t="shared" si="8"/>
        <v>-1000</v>
      </c>
      <c r="M80" s="12">
        <f t="shared" si="9"/>
        <v>1.9568905391345328</v>
      </c>
    </row>
    <row r="81" spans="1:13" x14ac:dyDescent="0.15">
      <c r="A81" s="2">
        <v>41486</v>
      </c>
      <c r="B81" s="1">
        <f>参数!B$2</f>
        <v>1000</v>
      </c>
      <c r="C81" s="1">
        <f>IF(J80&lt;参数!B$6,C80+B81,B81)</f>
        <v>80000</v>
      </c>
      <c r="D81" s="12">
        <v>2.4127999999999998</v>
      </c>
      <c r="E81" s="3" t="s">
        <v>42</v>
      </c>
      <c r="F81" s="3">
        <f t="shared" si="5"/>
        <v>414.4147877984085</v>
      </c>
      <c r="G81" s="3">
        <f>IF(B81/(1+参数!B$4)/D81*参数!B$4&lt;参数!B$3,参数!B$3,B81/(1+参数!B$4)/D81*参数!B$4)</f>
        <v>0.1</v>
      </c>
      <c r="H81" s="15">
        <f>IF(J80&lt;参数!B$6,H80+F81,F81)+IFERROR(E81*H80,0)</f>
        <v>51819.010878069872</v>
      </c>
      <c r="I81" s="15">
        <f t="shared" si="6"/>
        <v>125028.90944660698</v>
      </c>
      <c r="J81" s="8">
        <f t="shared" si="7"/>
        <v>0.56286136808258735</v>
      </c>
      <c r="K81" s="1">
        <f>IF(J81&gt;参数!B$6,I81,0)</f>
        <v>0</v>
      </c>
      <c r="L81" s="1">
        <f t="shared" si="8"/>
        <v>-1000</v>
      </c>
      <c r="M81" s="12">
        <f t="shared" si="9"/>
        <v>2.0269535042602387</v>
      </c>
    </row>
    <row r="82" spans="1:13" x14ac:dyDescent="0.15">
      <c r="A82" s="2">
        <v>41516</v>
      </c>
      <c r="B82" s="1">
        <f>参数!B$2</f>
        <v>1000</v>
      </c>
      <c r="C82" s="1">
        <f>IF(J81&lt;参数!B$6,C81+B82,B82)</f>
        <v>81000</v>
      </c>
      <c r="D82" s="12">
        <v>2.5406</v>
      </c>
      <c r="E82" s="3" t="s">
        <v>42</v>
      </c>
      <c r="F82" s="3">
        <f t="shared" si="5"/>
        <v>393.56844839801619</v>
      </c>
      <c r="G82" s="3">
        <f>IF(B82/(1+参数!B$4)/D82*参数!B$4&lt;参数!B$3,参数!B$3,B82/(1+参数!B$4)/D82*参数!B$4)</f>
        <v>0.1</v>
      </c>
      <c r="H82" s="15">
        <f>IF(J81&lt;参数!B$6,H81+F82,F82)+IFERROR(E82*H81,0)</f>
        <v>52212.579326467887</v>
      </c>
      <c r="I82" s="15">
        <f t="shared" si="6"/>
        <v>132651.2790368243</v>
      </c>
      <c r="J82" s="8">
        <f t="shared" si="7"/>
        <v>0.63767011156573217</v>
      </c>
      <c r="K82" s="1">
        <f>IF(J82&gt;参数!B$6,I82,0)</f>
        <v>0</v>
      </c>
      <c r="L82" s="1">
        <f t="shared" si="8"/>
        <v>-1000</v>
      </c>
      <c r="M82" s="12">
        <f t="shared" si="9"/>
        <v>2.1343161774384791</v>
      </c>
    </row>
    <row r="83" spans="1:13" x14ac:dyDescent="0.15">
      <c r="A83" s="2">
        <v>41547</v>
      </c>
      <c r="B83" s="1">
        <f>参数!B$2</f>
        <v>1000</v>
      </c>
      <c r="C83" s="1">
        <f>IF(J82&lt;参数!B$6,C82+B83,B83)</f>
        <v>82000</v>
      </c>
      <c r="D83" s="12">
        <v>2.6419999999999999</v>
      </c>
      <c r="E83" s="3" t="s">
        <v>42</v>
      </c>
      <c r="F83" s="3">
        <f t="shared" si="5"/>
        <v>378.4632853898562</v>
      </c>
      <c r="G83" s="3">
        <f>IF(B83/(1+参数!B$4)/D83*参数!B$4&lt;参数!B$3,参数!B$3,B83/(1+参数!B$4)/D83*参数!B$4)</f>
        <v>0.1</v>
      </c>
      <c r="H83" s="15">
        <f>IF(J82&lt;参数!B$6,H82+F83,F83)+IFERROR(E83*H82,0)</f>
        <v>52591.042611857745</v>
      </c>
      <c r="I83" s="15">
        <f t="shared" si="6"/>
        <v>138945.53458052815</v>
      </c>
      <c r="J83" s="8">
        <f t="shared" si="7"/>
        <v>0.69445773878692862</v>
      </c>
      <c r="K83" s="1">
        <f>IF(J83&gt;参数!B$6,I83,0)</f>
        <v>0</v>
      </c>
      <c r="L83" s="1">
        <f t="shared" si="8"/>
        <v>-1000</v>
      </c>
      <c r="M83" s="12">
        <f t="shared" si="9"/>
        <v>2.2195006458287261</v>
      </c>
    </row>
    <row r="84" spans="1:13" x14ac:dyDescent="0.15">
      <c r="A84" s="2">
        <v>41578</v>
      </c>
      <c r="B84" s="1">
        <f>参数!B$2</f>
        <v>1000</v>
      </c>
      <c r="C84" s="1">
        <f>IF(J83&lt;参数!B$6,C83+B84,B84)</f>
        <v>83000</v>
      </c>
      <c r="D84" s="12">
        <v>2.4868999999999999</v>
      </c>
      <c r="E84" s="3" t="s">
        <v>42</v>
      </c>
      <c r="F84" s="3">
        <f t="shared" si="5"/>
        <v>402.06683019019664</v>
      </c>
      <c r="G84" s="3">
        <f>IF(B84/(1+参数!B$4)/D84*参数!B$4&lt;参数!B$3,参数!B$3,B84/(1+参数!B$4)/D84*参数!B$4)</f>
        <v>0.1</v>
      </c>
      <c r="H84" s="15">
        <f>IF(J83&lt;参数!B$6,H83+F84,F84)+IFERROR(E84*H83,0)</f>
        <v>52993.109442047942</v>
      </c>
      <c r="I84" s="15">
        <f t="shared" si="6"/>
        <v>131788.56387142901</v>
      </c>
      <c r="J84" s="8">
        <f t="shared" si="7"/>
        <v>0.58781402254733739</v>
      </c>
      <c r="K84" s="1">
        <f>IF(J84&gt;参数!B$6,I84,0)</f>
        <v>0</v>
      </c>
      <c r="L84" s="1">
        <f t="shared" si="8"/>
        <v>-1000</v>
      </c>
      <c r="M84" s="12">
        <f t="shared" si="9"/>
        <v>2.089203692699265</v>
      </c>
    </row>
    <row r="85" spans="1:13" x14ac:dyDescent="0.15">
      <c r="A85" s="2">
        <v>41607</v>
      </c>
      <c r="B85" s="1">
        <f>参数!B$2</f>
        <v>1000</v>
      </c>
      <c r="C85" s="1">
        <f>IF(J84&lt;参数!B$6,C84+B85,B85)</f>
        <v>84000</v>
      </c>
      <c r="D85" s="12">
        <v>2.5701000000000001</v>
      </c>
      <c r="E85" s="3" t="s">
        <v>42</v>
      </c>
      <c r="F85" s="3">
        <f t="shared" si="5"/>
        <v>389.05100968833898</v>
      </c>
      <c r="G85" s="3">
        <f>IF(B85/(1+参数!B$4)/D85*参数!B$4&lt;参数!B$3,参数!B$3,B85/(1+参数!B$4)/D85*参数!B$4)</f>
        <v>0.1</v>
      </c>
      <c r="H85" s="15">
        <f>IF(J84&lt;参数!B$6,H84+F85,F85)+IFERROR(E85*H84,0)</f>
        <v>53382.160451736279</v>
      </c>
      <c r="I85" s="15">
        <f t="shared" si="6"/>
        <v>137197.49057700741</v>
      </c>
      <c r="J85" s="8">
        <f t="shared" si="7"/>
        <v>0.63330345925008813</v>
      </c>
      <c r="K85" s="1">
        <f>IF(J85&gt;参数!B$6,I85,0)</f>
        <v>0</v>
      </c>
      <c r="L85" s="1">
        <f t="shared" si="8"/>
        <v>-1000</v>
      </c>
      <c r="M85" s="12">
        <f t="shared" si="9"/>
        <v>2.1590986411220321</v>
      </c>
    </row>
    <row r="86" spans="1:13" x14ac:dyDescent="0.15">
      <c r="A86" s="2">
        <v>41639</v>
      </c>
      <c r="B86" s="1">
        <f>参数!B$2</f>
        <v>1000</v>
      </c>
      <c r="C86" s="1">
        <f>IF(J85&lt;参数!B$6,C85+B86,B86)</f>
        <v>85000</v>
      </c>
      <c r="D86" s="12">
        <v>2.5371000000000001</v>
      </c>
      <c r="E86" s="3" t="s">
        <v>42</v>
      </c>
      <c r="F86" s="3">
        <f t="shared" si="5"/>
        <v>394.11138701667255</v>
      </c>
      <c r="G86" s="3">
        <f>IF(B86/(1+参数!B$4)/D86*参数!B$4&lt;参数!B$3,参数!B$3,B86/(1+参数!B$4)/D86*参数!B$4)</f>
        <v>0.1</v>
      </c>
      <c r="H86" s="15">
        <f>IF(J85&lt;参数!B$6,H85+F86,F86)+IFERROR(E86*H85,0)</f>
        <v>53776.271838752953</v>
      </c>
      <c r="I86" s="15">
        <f t="shared" si="6"/>
        <v>136435.77928210012</v>
      </c>
      <c r="J86" s="8">
        <f t="shared" si="7"/>
        <v>0.60512681508353072</v>
      </c>
      <c r="K86" s="1">
        <f>IF(J86&gt;参数!B$6,I86,0)</f>
        <v>0</v>
      </c>
      <c r="L86" s="1">
        <f t="shared" si="8"/>
        <v>-1000</v>
      </c>
      <c r="M86" s="12">
        <f t="shared" si="9"/>
        <v>2.1313758851370403</v>
      </c>
    </row>
    <row r="87" spans="1:13" x14ac:dyDescent="0.15">
      <c r="A87" s="2">
        <v>41669</v>
      </c>
      <c r="B87" s="1">
        <f>参数!B$2</f>
        <v>1000</v>
      </c>
      <c r="C87" s="1">
        <f>IF(J86&lt;参数!B$6,C86+B87,B87)</f>
        <v>86000</v>
      </c>
      <c r="D87" s="12">
        <v>2.4855999999999998</v>
      </c>
      <c r="E87" s="3">
        <v>4.7E-2</v>
      </c>
      <c r="F87" s="3">
        <f t="shared" si="5"/>
        <v>402.27711618925008</v>
      </c>
      <c r="G87" s="3">
        <f>IF(B87/(1+参数!B$4)/D87*参数!B$4&lt;参数!B$3,参数!B$3,B87/(1+参数!B$4)/D87*参数!B$4)</f>
        <v>0.1</v>
      </c>
      <c r="H87" s="15">
        <f>IF(J86&lt;参数!B$6,H86+F87,F87)+IFERROR(E87*H86,0)</f>
        <v>56706.033731363597</v>
      </c>
      <c r="I87" s="15">
        <f t="shared" si="6"/>
        <v>140948.51744267734</v>
      </c>
      <c r="J87" s="8">
        <f t="shared" si="7"/>
        <v>0.63893624933345761</v>
      </c>
      <c r="K87" s="1">
        <f>IF(J87&gt;参数!B$6,I87,0)</f>
        <v>0</v>
      </c>
      <c r="L87" s="1">
        <f t="shared" si="8"/>
        <v>-1000</v>
      </c>
      <c r="M87" s="12">
        <f t="shared" si="9"/>
        <v>2.1275955093209049</v>
      </c>
    </row>
    <row r="88" spans="1:13" x14ac:dyDescent="0.15">
      <c r="A88" s="2">
        <v>41698</v>
      </c>
      <c r="B88" s="1">
        <f>参数!B$2</f>
        <v>1000</v>
      </c>
      <c r="C88" s="1">
        <f>IF(J87&lt;参数!B$6,C87+B88,B88)</f>
        <v>87000</v>
      </c>
      <c r="D88" s="12">
        <v>2.5640999999999998</v>
      </c>
      <c r="E88" s="3" t="s">
        <v>42</v>
      </c>
      <c r="F88" s="3">
        <f t="shared" si="5"/>
        <v>389.96138996138995</v>
      </c>
      <c r="G88" s="3">
        <f>IF(B88/(1+参数!B$4)/D88*参数!B$4&lt;参数!B$3,参数!B$3,B88/(1+参数!B$4)/D88*参数!B$4)</f>
        <v>0.1</v>
      </c>
      <c r="H88" s="15">
        <f>IF(J87&lt;参数!B$6,H87+F88,F88)+IFERROR(E88*H87,0)</f>
        <v>57095.995121324988</v>
      </c>
      <c r="I88" s="15">
        <f t="shared" si="6"/>
        <v>146399.84109058938</v>
      </c>
      <c r="J88" s="8">
        <f t="shared" si="7"/>
        <v>0.68275679414470547</v>
      </c>
      <c r="K88" s="1">
        <f>IF(J88&gt;参数!B$6,I88,0)</f>
        <v>0</v>
      </c>
      <c r="L88" s="1">
        <f t="shared" si="8"/>
        <v>-1000</v>
      </c>
      <c r="M88" s="12">
        <f t="shared" si="9"/>
        <v>2.1947890430679644</v>
      </c>
    </row>
    <row r="89" spans="1:13" x14ac:dyDescent="0.15">
      <c r="A89" s="2">
        <v>41729</v>
      </c>
      <c r="B89" s="1">
        <f>参数!B$2</f>
        <v>1000</v>
      </c>
      <c r="C89" s="1">
        <f>IF(J88&lt;参数!B$6,C88+B89,B89)</f>
        <v>88000</v>
      </c>
      <c r="D89" s="12">
        <v>2.5318000000000001</v>
      </c>
      <c r="E89" s="3" t="s">
        <v>42</v>
      </c>
      <c r="F89" s="3">
        <f t="shared" si="5"/>
        <v>394.93640887905838</v>
      </c>
      <c r="G89" s="3">
        <f>IF(B89/(1+参数!B$4)/D89*参数!B$4&lt;参数!B$3,参数!B$3,B89/(1+参数!B$4)/D89*参数!B$4)</f>
        <v>0.1</v>
      </c>
      <c r="H89" s="15">
        <f>IF(J88&lt;参数!B$6,H88+F89,F89)+IFERROR(E89*H88,0)</f>
        <v>57490.931530204049</v>
      </c>
      <c r="I89" s="15">
        <f t="shared" si="6"/>
        <v>145555.54044817062</v>
      </c>
      <c r="J89" s="8">
        <f t="shared" si="7"/>
        <v>0.65404023236557518</v>
      </c>
      <c r="K89" s="1">
        <f>IF(J89&gt;参数!B$6,I89,0)</f>
        <v>0</v>
      </c>
      <c r="L89" s="1">
        <f t="shared" si="8"/>
        <v>-1000</v>
      </c>
      <c r="M89" s="12">
        <f t="shared" si="9"/>
        <v>2.1671412578446523</v>
      </c>
    </row>
    <row r="90" spans="1:13" x14ac:dyDescent="0.15">
      <c r="A90" s="2">
        <v>41759</v>
      </c>
      <c r="B90" s="1">
        <f>参数!B$2</f>
        <v>1000</v>
      </c>
      <c r="C90" s="1">
        <f>IF(J89&lt;参数!B$6,C89+B90,B90)</f>
        <v>89000</v>
      </c>
      <c r="D90" s="12">
        <v>2.4367000000000001</v>
      </c>
      <c r="E90" s="3" t="s">
        <v>42</v>
      </c>
      <c r="F90" s="3">
        <f t="shared" si="5"/>
        <v>410.35006361062091</v>
      </c>
      <c r="G90" s="3">
        <f>IF(B90/(1+参数!B$4)/D90*参数!B$4&lt;参数!B$3,参数!B$3,B90/(1+参数!B$4)/D90*参数!B$4)</f>
        <v>0.1</v>
      </c>
      <c r="H90" s="15">
        <f>IF(J89&lt;参数!B$6,H89+F90,F90)+IFERROR(E90*H89,0)</f>
        <v>57901.281593814667</v>
      </c>
      <c r="I90" s="15">
        <f t="shared" si="6"/>
        <v>141088.05285964822</v>
      </c>
      <c r="J90" s="8">
        <f t="shared" si="7"/>
        <v>0.58525902089492376</v>
      </c>
      <c r="K90" s="1">
        <f>IF(J90&gt;参数!B$6,I90,0)</f>
        <v>0</v>
      </c>
      <c r="L90" s="1">
        <f t="shared" si="8"/>
        <v>-1000</v>
      </c>
      <c r="M90" s="12">
        <f t="shared" si="9"/>
        <v>2.0857386456236924</v>
      </c>
    </row>
    <row r="91" spans="1:13" x14ac:dyDescent="0.15">
      <c r="A91" s="2">
        <v>41789</v>
      </c>
      <c r="B91" s="1">
        <f>参数!B$2</f>
        <v>1000</v>
      </c>
      <c r="C91" s="1">
        <f>IF(J90&lt;参数!B$6,C90+B91,B91)</f>
        <v>90000</v>
      </c>
      <c r="D91" s="12">
        <v>2.4658000000000002</v>
      </c>
      <c r="E91" s="3" t="s">
        <v>42</v>
      </c>
      <c r="F91" s="3">
        <f t="shared" si="5"/>
        <v>405.50734041690322</v>
      </c>
      <c r="G91" s="3">
        <f>IF(B91/(1+参数!B$4)/D91*参数!B$4&lt;参数!B$3,参数!B$3,B91/(1+参数!B$4)/D91*参数!B$4)</f>
        <v>0.1</v>
      </c>
      <c r="H91" s="15">
        <f>IF(J90&lt;参数!B$6,H90+F91,F91)+IFERROR(E91*H90,0)</f>
        <v>58306.788934231568</v>
      </c>
      <c r="I91" s="15">
        <f t="shared" si="6"/>
        <v>143772.88015402821</v>
      </c>
      <c r="J91" s="8">
        <f t="shared" si="7"/>
        <v>0.59747644615586903</v>
      </c>
      <c r="K91" s="1">
        <f>IF(J91&gt;参数!B$6,I91,0)</f>
        <v>0</v>
      </c>
      <c r="L91" s="1">
        <f t="shared" si="8"/>
        <v>-1000</v>
      </c>
      <c r="M91" s="12">
        <f t="shared" si="9"/>
        <v>2.1106473313821565</v>
      </c>
    </row>
    <row r="92" spans="1:13" x14ac:dyDescent="0.15">
      <c r="A92" s="2">
        <v>41820</v>
      </c>
      <c r="B92" s="1">
        <f>参数!B$2</f>
        <v>1000</v>
      </c>
      <c r="C92" s="1">
        <f>IF(J91&lt;参数!B$6,C91+B92,B92)</f>
        <v>91000</v>
      </c>
      <c r="D92" s="12">
        <v>2.5846</v>
      </c>
      <c r="E92" s="3" t="s">
        <v>42</v>
      </c>
      <c r="F92" s="3">
        <f t="shared" si="5"/>
        <v>386.86837421651319</v>
      </c>
      <c r="G92" s="3">
        <f>IF(B92/(1+参数!B$4)/D92*参数!B$4&lt;参数!B$3,参数!B$3,B92/(1+参数!B$4)/D92*参数!B$4)</f>
        <v>0.1</v>
      </c>
      <c r="H92" s="15">
        <f>IF(J91&lt;参数!B$6,H91+F92,F92)+IFERROR(E92*H91,0)</f>
        <v>58693.657308448084</v>
      </c>
      <c r="I92" s="15">
        <f t="shared" si="6"/>
        <v>151699.62667941491</v>
      </c>
      <c r="J92" s="8">
        <f t="shared" si="7"/>
        <v>0.66702886460895505</v>
      </c>
      <c r="K92" s="1">
        <f>IF(J92&gt;参数!B$6,I92,0)</f>
        <v>0</v>
      </c>
      <c r="L92" s="1">
        <f t="shared" si="8"/>
        <v>-1000</v>
      </c>
      <c r="M92" s="12">
        <f t="shared" si="9"/>
        <v>2.212336399014649</v>
      </c>
    </row>
    <row r="93" spans="1:13" x14ac:dyDescent="0.15">
      <c r="A93" s="2">
        <v>41851</v>
      </c>
      <c r="B93" s="1">
        <f>参数!B$2</f>
        <v>1000</v>
      </c>
      <c r="C93" s="1">
        <f>IF(J92&lt;参数!B$6,C92+B93,B93)</f>
        <v>92000</v>
      </c>
      <c r="D93" s="12">
        <v>2.6473</v>
      </c>
      <c r="E93" s="3" t="s">
        <v>42</v>
      </c>
      <c r="F93" s="3">
        <f t="shared" si="5"/>
        <v>377.70558682431158</v>
      </c>
      <c r="G93" s="3">
        <f>IF(B93/(1+参数!B$4)/D93*参数!B$4&lt;参数!B$3,参数!B$3,B93/(1+参数!B$4)/D93*参数!B$4)</f>
        <v>0.1</v>
      </c>
      <c r="H93" s="15">
        <f>IF(J92&lt;参数!B$6,H92+F93,F93)+IFERROR(E93*H92,0)</f>
        <v>59071.362895272396</v>
      </c>
      <c r="I93" s="15">
        <f t="shared" si="6"/>
        <v>156379.61899265461</v>
      </c>
      <c r="J93" s="8">
        <f t="shared" si="7"/>
        <v>0.69977846731146309</v>
      </c>
      <c r="K93" s="1">
        <f>IF(J93&gt;参数!B$6,I93,0)</f>
        <v>0</v>
      </c>
      <c r="L93" s="1">
        <f t="shared" si="8"/>
        <v>-1000</v>
      </c>
      <c r="M93" s="12">
        <f t="shared" si="9"/>
        <v>2.2660056291540203</v>
      </c>
    </row>
    <row r="94" spans="1:13" x14ac:dyDescent="0.15">
      <c r="A94" s="2">
        <v>41880</v>
      </c>
      <c r="B94" s="1">
        <f>参数!B$2</f>
        <v>1000</v>
      </c>
      <c r="C94" s="1">
        <f>IF(J93&lt;参数!B$6,C93+B94,B94)</f>
        <v>93000</v>
      </c>
      <c r="D94" s="12">
        <v>2.6867999999999999</v>
      </c>
      <c r="E94" s="3" t="s">
        <v>42</v>
      </c>
      <c r="F94" s="3">
        <f t="shared" si="5"/>
        <v>372.1527467619473</v>
      </c>
      <c r="G94" s="3">
        <f>IF(B94/(1+参数!B$4)/D94*参数!B$4&lt;参数!B$3,参数!B$3,B94/(1+参数!B$4)/D94*参数!B$4)</f>
        <v>0.1</v>
      </c>
      <c r="H94" s="15">
        <f>IF(J93&lt;参数!B$6,H93+F94,F94)+IFERROR(E94*H93,0)</f>
        <v>59443.515642034341</v>
      </c>
      <c r="I94" s="15">
        <f t="shared" si="6"/>
        <v>159712.83782701785</v>
      </c>
      <c r="J94" s="8">
        <f t="shared" si="7"/>
        <v>0.71734234222599835</v>
      </c>
      <c r="K94" s="1">
        <f>IF(J94&gt;参数!B$6,I94,0)</f>
        <v>0</v>
      </c>
      <c r="L94" s="1">
        <f t="shared" si="8"/>
        <v>-1000</v>
      </c>
      <c r="M94" s="12">
        <f t="shared" si="9"/>
        <v>2.299816388173241</v>
      </c>
    </row>
    <row r="95" spans="1:13" x14ac:dyDescent="0.15">
      <c r="A95" s="2">
        <v>41912</v>
      </c>
      <c r="B95" s="1">
        <f>参数!B$2</f>
        <v>1000</v>
      </c>
      <c r="C95" s="1">
        <f>IF(J94&lt;参数!B$6,C94+B95,B95)</f>
        <v>94000</v>
      </c>
      <c r="D95" s="12">
        <v>2.8241999999999998</v>
      </c>
      <c r="E95" s="3" t="s">
        <v>42</v>
      </c>
      <c r="F95" s="3">
        <f t="shared" si="5"/>
        <v>354.04716379859786</v>
      </c>
      <c r="G95" s="3">
        <f>IF(B95/(1+参数!B$4)/D95*参数!B$4&lt;参数!B$3,参数!B$3,B95/(1+参数!B$4)/D95*参数!B$4)</f>
        <v>0.1</v>
      </c>
      <c r="H95" s="15">
        <f>IF(J94&lt;参数!B$6,H94+F95,F95)+IFERROR(E95*H94,0)</f>
        <v>59797.562805832938</v>
      </c>
      <c r="I95" s="15">
        <f t="shared" si="6"/>
        <v>168880.27687623337</v>
      </c>
      <c r="J95" s="8">
        <f t="shared" si="7"/>
        <v>0.79659869017269536</v>
      </c>
      <c r="K95" s="1">
        <f>IF(J95&gt;参数!B$6,I95,0)</f>
        <v>0</v>
      </c>
      <c r="L95" s="1">
        <f t="shared" si="8"/>
        <v>-1000</v>
      </c>
      <c r="M95" s="12">
        <f t="shared" si="9"/>
        <v>2.4174264714451641</v>
      </c>
    </row>
    <row r="96" spans="1:13" x14ac:dyDescent="0.15">
      <c r="A96" s="2">
        <v>41943</v>
      </c>
      <c r="B96" s="1">
        <f>参数!B$2</f>
        <v>1000</v>
      </c>
      <c r="C96" s="1">
        <f>IF(J95&lt;参数!B$6,C95+B96,B96)</f>
        <v>95000</v>
      </c>
      <c r="D96" s="12">
        <v>2.8477999999999999</v>
      </c>
      <c r="E96" s="3" t="s">
        <v>42</v>
      </c>
      <c r="F96" s="3">
        <f t="shared" si="5"/>
        <v>351.11313996769439</v>
      </c>
      <c r="G96" s="3">
        <f>IF(B96/(1+参数!B$4)/D96*参数!B$4&lt;参数!B$3,参数!B$3,B96/(1+参数!B$4)/D96*参数!B$4)</f>
        <v>0.1</v>
      </c>
      <c r="H96" s="15">
        <f>IF(J95&lt;参数!B$6,H95+F96,F96)+IFERROR(E96*H95,0)</f>
        <v>60148.675945800635</v>
      </c>
      <c r="I96" s="15">
        <f t="shared" si="6"/>
        <v>171291.39935845105</v>
      </c>
      <c r="J96" s="8">
        <f t="shared" si="7"/>
        <v>0.80306736166790582</v>
      </c>
      <c r="K96" s="1">
        <f>IF(J96&gt;参数!B$6,I96,0)</f>
        <v>0</v>
      </c>
      <c r="L96" s="1">
        <f t="shared" si="8"/>
        <v>-1000</v>
      </c>
      <c r="M96" s="12">
        <f t="shared" si="9"/>
        <v>2.4376273299984201</v>
      </c>
    </row>
    <row r="97" spans="1:14" x14ac:dyDescent="0.15">
      <c r="A97" s="2">
        <v>41971</v>
      </c>
      <c r="B97" s="1">
        <f>参数!B$2</f>
        <v>1000</v>
      </c>
      <c r="C97" s="1">
        <f>IF(J96&lt;参数!B$6,C96+B97,B97)</f>
        <v>96000</v>
      </c>
      <c r="D97" s="12">
        <v>2.9575999999999998</v>
      </c>
      <c r="E97" s="3" t="s">
        <v>42</v>
      </c>
      <c r="F97" s="3">
        <f t="shared" si="5"/>
        <v>338.07817149039766</v>
      </c>
      <c r="G97" s="3">
        <f>IF(B97/(1+参数!B$4)/D97*参数!B$4&lt;参数!B$3,参数!B$3,B97/(1+参数!B$4)/D97*参数!B$4)</f>
        <v>0.1</v>
      </c>
      <c r="H97" s="15">
        <f>IF(J96&lt;参数!B$6,H96+F97,F97)+IFERROR(E97*H96,0)</f>
        <v>60486.754117291035</v>
      </c>
      <c r="I97" s="15">
        <f t="shared" si="6"/>
        <v>178895.62397729995</v>
      </c>
      <c r="J97" s="8">
        <f t="shared" si="7"/>
        <v>0.86349608309687453</v>
      </c>
      <c r="K97" s="1">
        <f>IF(J97&gt;参数!B$6,I97,0)</f>
        <v>0</v>
      </c>
      <c r="L97" s="1">
        <f t="shared" si="8"/>
        <v>-1000</v>
      </c>
      <c r="M97" s="12">
        <f t="shared" si="9"/>
        <v>2.5316126803860266</v>
      </c>
    </row>
    <row r="98" spans="1:14" x14ac:dyDescent="0.15">
      <c r="A98" s="2">
        <v>42004</v>
      </c>
      <c r="B98" s="1">
        <f>参数!B$2</f>
        <v>1000</v>
      </c>
      <c r="C98" s="1">
        <f>IF(J97&lt;参数!B$6,C97+B98,B98)</f>
        <v>97000</v>
      </c>
      <c r="D98" s="12">
        <v>3.0291999999999999</v>
      </c>
      <c r="E98" s="3" t="s">
        <v>42</v>
      </c>
      <c r="F98" s="3">
        <f t="shared" si="5"/>
        <v>330.08715172322724</v>
      </c>
      <c r="G98" s="3">
        <f>IF(B98/(1+参数!B$4)/D98*参数!B$4&lt;参数!B$3,参数!B$3,B98/(1+参数!B$4)/D98*参数!B$4)</f>
        <v>0.1</v>
      </c>
      <c r="H98" s="15">
        <f>IF(J97&lt;参数!B$6,H97+F98,F98)+IFERROR(E98*H97,0)</f>
        <v>60816.841269014265</v>
      </c>
      <c r="I98" s="15">
        <f t="shared" si="6"/>
        <v>184226.37557209801</v>
      </c>
      <c r="J98" s="8">
        <f t="shared" si="7"/>
        <v>0.89924098527936103</v>
      </c>
      <c r="K98" s="1">
        <f>IF(J98&gt;参数!B$6,I98,0)</f>
        <v>0</v>
      </c>
      <c r="L98" s="1">
        <f t="shared" si="8"/>
        <v>-1000</v>
      </c>
      <c r="M98" s="12">
        <f t="shared" si="9"/>
        <v>2.5929000309120069</v>
      </c>
    </row>
    <row r="99" spans="1:14" x14ac:dyDescent="0.15">
      <c r="A99" s="2">
        <v>42034</v>
      </c>
      <c r="B99" s="1">
        <f>参数!B$2</f>
        <v>1000</v>
      </c>
      <c r="C99" s="1">
        <f>IF(J98&lt;参数!B$6,C98+B99,B99)</f>
        <v>98000</v>
      </c>
      <c r="D99" s="12">
        <v>3.2528999999999999</v>
      </c>
      <c r="E99" s="3" t="s">
        <v>42</v>
      </c>
      <c r="F99" s="3">
        <f t="shared" si="5"/>
        <v>307.38725444987551</v>
      </c>
      <c r="G99" s="3">
        <f>IF(B99/(1+参数!B$4)/D99*参数!B$4&lt;参数!B$3,参数!B$3,B99/(1+参数!B$4)/D99*参数!B$4)</f>
        <v>0.1</v>
      </c>
      <c r="H99" s="15">
        <f>IF(J98&lt;参数!B$6,H98+F99,F99)+IFERROR(E99*H98,0)</f>
        <v>61124.228523464139</v>
      </c>
      <c r="I99" s="15">
        <f t="shared" si="6"/>
        <v>198831.0029639765</v>
      </c>
      <c r="J99" s="8">
        <f t="shared" si="7"/>
        <v>1.0288877853466989</v>
      </c>
      <c r="K99" s="1">
        <f>IF(J99&gt;参数!B$6,I99,0)</f>
        <v>0</v>
      </c>
      <c r="L99" s="1">
        <f t="shared" si="8"/>
        <v>-1000</v>
      </c>
      <c r="M99" s="12">
        <f t="shared" si="9"/>
        <v>2.7843802028765574</v>
      </c>
    </row>
    <row r="100" spans="1:14" x14ac:dyDescent="0.15">
      <c r="A100" s="2">
        <v>42062</v>
      </c>
      <c r="B100" s="1">
        <f>参数!B$2</f>
        <v>1000</v>
      </c>
      <c r="C100" s="1">
        <f>IF(J99&lt;参数!B$6,C99+B100,B100)</f>
        <v>99000</v>
      </c>
      <c r="D100" s="12">
        <v>3.4767999999999999</v>
      </c>
      <c r="E100" s="3">
        <v>8.8999999999999996E-2</v>
      </c>
      <c r="F100" s="3">
        <f t="shared" si="5"/>
        <v>287.59203865623562</v>
      </c>
      <c r="G100" s="3">
        <f>IF(B100/(1+参数!B$4)/D100*参数!B$4&lt;参数!B$3,参数!B$3,B100/(1+参数!B$4)/D100*参数!B$4)</f>
        <v>0.1</v>
      </c>
      <c r="H100" s="15">
        <f>IF(J99&lt;参数!B$6,H99+F100,F100)+IFERROR(E100*H99,0)</f>
        <v>66851.876900708681</v>
      </c>
      <c r="I100" s="15">
        <f t="shared" si="6"/>
        <v>232430.60560838392</v>
      </c>
      <c r="J100" s="8">
        <f t="shared" si="7"/>
        <v>1.3477838950341812</v>
      </c>
      <c r="K100" s="1">
        <f>IF(J100&gt;参数!B$6,I100,0)</f>
        <v>0</v>
      </c>
      <c r="L100" s="1">
        <f t="shared" si="8"/>
        <v>-1000</v>
      </c>
      <c r="M100" s="12">
        <f t="shared" si="9"/>
        <v>3.0522127724237538</v>
      </c>
      <c r="N100" s="1">
        <f>H99*E100</f>
        <v>5440.0563385883079</v>
      </c>
    </row>
    <row r="101" spans="1:14" x14ac:dyDescent="0.15">
      <c r="A101" s="2">
        <v>42094</v>
      </c>
      <c r="B101" s="1">
        <f>参数!B$2</f>
        <v>1000</v>
      </c>
      <c r="C101" s="1">
        <f>IF(J100&lt;参数!B$6,C100+B101,B101)</f>
        <v>100000</v>
      </c>
      <c r="D101" s="12">
        <v>4.0773999999999999</v>
      </c>
      <c r="E101" s="3" t="s">
        <v>42</v>
      </c>
      <c r="F101" s="3">
        <f t="shared" si="5"/>
        <v>245.22980330602834</v>
      </c>
      <c r="G101" s="3">
        <f>IF(B101/(1+参数!B$4)/D101*参数!B$4&lt;参数!B$3,参数!B$3,B101/(1+参数!B$4)/D101*参数!B$4)</f>
        <v>0.1</v>
      </c>
      <c r="H101" s="15">
        <f>IF(J100&lt;参数!B$6,H100+F101,F101)+IFERROR(E101*H100,0)</f>
        <v>67097.106704014703</v>
      </c>
      <c r="I101" s="15">
        <f t="shared" si="6"/>
        <v>273581.74287494953</v>
      </c>
      <c r="J101" s="8">
        <f t="shared" si="7"/>
        <v>1.7358174287494954</v>
      </c>
      <c r="K101" s="1">
        <f>IF(J101&gt;参数!B$6,I101,0)</f>
        <v>0</v>
      </c>
      <c r="L101" s="1">
        <f t="shared" si="8"/>
        <v>-1000</v>
      </c>
      <c r="M101" s="12">
        <f t="shared" si="9"/>
        <v>3.5794674293259932</v>
      </c>
    </row>
    <row r="102" spans="1:14" x14ac:dyDescent="0.15">
      <c r="A102" s="2">
        <v>42124</v>
      </c>
      <c r="B102" s="1">
        <f>参数!B$2</f>
        <v>1000</v>
      </c>
      <c r="C102" s="1">
        <f>IF(J101&lt;参数!B$6,C101+B102,B102)</f>
        <v>101000</v>
      </c>
      <c r="D102" s="12">
        <v>4.9294000000000002</v>
      </c>
      <c r="E102" s="3" t="s">
        <v>42</v>
      </c>
      <c r="F102" s="3">
        <f t="shared" si="5"/>
        <v>202.84415953260032</v>
      </c>
      <c r="G102" s="3">
        <f>IF(B102/(1+参数!B$4)/D102*参数!B$4&lt;参数!B$3,参数!B$3,B102/(1+参数!B$4)/D102*参数!B$4)</f>
        <v>0.1</v>
      </c>
      <c r="H102" s="15">
        <f>IF(J101&lt;参数!B$6,H101+F102,F102)+IFERROR(E102*H101,0)</f>
        <v>67299.950863547303</v>
      </c>
      <c r="I102" s="15">
        <f t="shared" si="6"/>
        <v>331748.37778677011</v>
      </c>
      <c r="J102" s="8">
        <f t="shared" si="7"/>
        <v>2.2846374038294073</v>
      </c>
      <c r="K102" s="1">
        <f>IF(J102&gt;参数!B$6,I102,0)</f>
        <v>0</v>
      </c>
      <c r="L102" s="1">
        <f t="shared" si="8"/>
        <v>-1000</v>
      </c>
      <c r="M102" s="12">
        <f t="shared" si="9"/>
        <v>4.3274210884680322</v>
      </c>
    </row>
    <row r="103" spans="1:14" x14ac:dyDescent="0.15">
      <c r="A103" s="2">
        <v>42153</v>
      </c>
      <c r="B103" s="1">
        <f>参数!B$2</f>
        <v>1000</v>
      </c>
      <c r="C103" s="1">
        <f>IF(J102&lt;参数!B$6,C102+B103,B103)</f>
        <v>102000</v>
      </c>
      <c r="D103" s="12">
        <v>5.8947000000000003</v>
      </c>
      <c r="E103" s="3" t="s">
        <v>42</v>
      </c>
      <c r="F103" s="3">
        <f t="shared" si="5"/>
        <v>169.62695302559925</v>
      </c>
      <c r="G103" s="3">
        <f>IF(B103/(1+参数!B$4)/D103*参数!B$4&lt;参数!B$3,参数!B$3,B103/(1+参数!B$4)/D103*参数!B$4)</f>
        <v>0.1</v>
      </c>
      <c r="H103" s="15">
        <f>IF(J102&lt;参数!B$6,H102+F103,F103)+IFERROR(E103*H102,0)</f>
        <v>67469.577816572899</v>
      </c>
      <c r="I103" s="15">
        <f t="shared" si="6"/>
        <v>397712.92035535228</v>
      </c>
      <c r="J103" s="8">
        <f t="shared" si="7"/>
        <v>2.8991462779936499</v>
      </c>
      <c r="K103" s="1">
        <f>IF(J103&gt;参数!B$6,I103,0)</f>
        <v>0</v>
      </c>
      <c r="L103" s="1">
        <f t="shared" si="8"/>
        <v>-1000</v>
      </c>
      <c r="M103" s="12">
        <f t="shared" si="9"/>
        <v>5.1748385381978554</v>
      </c>
    </row>
    <row r="104" spans="1:14" x14ac:dyDescent="0.15">
      <c r="A104" s="2">
        <v>42185</v>
      </c>
      <c r="B104" s="1">
        <f>参数!B$2</f>
        <v>1000</v>
      </c>
      <c r="C104" s="1">
        <f>IF(J103&lt;参数!B$6,C103+B104,B104)</f>
        <v>103000</v>
      </c>
      <c r="D104" s="12">
        <v>4.8971</v>
      </c>
      <c r="E104" s="3" t="s">
        <v>42</v>
      </c>
      <c r="F104" s="3">
        <f t="shared" si="5"/>
        <v>204.18206693757529</v>
      </c>
      <c r="G104" s="3">
        <f>IF(B104/(1+参数!B$4)/D104*参数!B$4&lt;参数!B$3,参数!B$3,B104/(1+参数!B$4)/D104*参数!B$4)</f>
        <v>0.1</v>
      </c>
      <c r="H104" s="15">
        <f>IF(J103&lt;参数!B$6,H103+F104,F104)+IFERROR(E104*H103,0)</f>
        <v>67673.759883510473</v>
      </c>
      <c r="I104" s="15">
        <f t="shared" si="6"/>
        <v>331405.16952553915</v>
      </c>
      <c r="J104" s="8">
        <f t="shared" si="7"/>
        <v>2.2175259177236812</v>
      </c>
      <c r="K104" s="1">
        <f>IF(J104&gt;参数!B$6,I104,0)</f>
        <v>0</v>
      </c>
      <c r="L104" s="1">
        <f t="shared" si="8"/>
        <v>-1000</v>
      </c>
      <c r="M104" s="12">
        <f t="shared" si="9"/>
        <v>4.2990655682916374</v>
      </c>
    </row>
    <row r="105" spans="1:14" x14ac:dyDescent="0.15">
      <c r="A105" s="2">
        <v>42216</v>
      </c>
      <c r="B105" s="1">
        <f>参数!B$2</f>
        <v>1000</v>
      </c>
      <c r="C105" s="1">
        <f>IF(J104&lt;参数!B$6,C104+B105,B105)</f>
        <v>104000</v>
      </c>
      <c r="D105" s="12">
        <v>4.0991999999999997</v>
      </c>
      <c r="E105" s="3" t="s">
        <v>42</v>
      </c>
      <c r="F105" s="3">
        <f t="shared" si="5"/>
        <v>243.92564402810305</v>
      </c>
      <c r="G105" s="3">
        <f>IF(B105/(1+参数!B$4)/D105*参数!B$4&lt;参数!B$3,参数!B$3,B105/(1+参数!B$4)/D105*参数!B$4)</f>
        <v>0.1</v>
      </c>
      <c r="H105" s="15">
        <f>IF(J104&lt;参数!B$6,H104+F105,F105)+IFERROR(E105*H104,0)</f>
        <v>67917.685527538575</v>
      </c>
      <c r="I105" s="15">
        <f t="shared" si="6"/>
        <v>278408.17651448608</v>
      </c>
      <c r="J105" s="8">
        <f t="shared" si="7"/>
        <v>1.6770016972546737</v>
      </c>
      <c r="K105" s="1">
        <f>IF(J105&gt;参数!B$6,I105,0)</f>
        <v>0</v>
      </c>
      <c r="L105" s="1">
        <f t="shared" si="8"/>
        <v>-1000</v>
      </c>
      <c r="M105" s="12">
        <f t="shared" si="9"/>
        <v>3.5986052107453554</v>
      </c>
    </row>
    <row r="106" spans="1:14" x14ac:dyDescent="0.15">
      <c r="A106" s="2">
        <v>42247</v>
      </c>
      <c r="B106" s="1">
        <f>参数!B$2</f>
        <v>1000</v>
      </c>
      <c r="C106" s="1">
        <f>IF(J105&lt;参数!B$6,C105+B106,B106)</f>
        <v>105000</v>
      </c>
      <c r="D106" s="12">
        <v>3.4380999999999999</v>
      </c>
      <c r="E106" s="3" t="s">
        <v>42</v>
      </c>
      <c r="F106" s="3">
        <f t="shared" si="5"/>
        <v>290.82923707861903</v>
      </c>
      <c r="G106" s="3">
        <f>IF(B106/(1+参数!B$4)/D106*参数!B$4&lt;参数!B$3,参数!B$3,B106/(1+参数!B$4)/D106*参数!B$4)</f>
        <v>0.1</v>
      </c>
      <c r="H106" s="15">
        <f>IF(J105&lt;参数!B$6,H105+F106,F106)+IFERROR(E106*H105,0)</f>
        <v>68208.514764617197</v>
      </c>
      <c r="I106" s="15">
        <f t="shared" si="6"/>
        <v>234507.69461223038</v>
      </c>
      <c r="J106" s="8">
        <f t="shared" si="7"/>
        <v>1.2334066153545749</v>
      </c>
      <c r="K106" s="1">
        <f>IF(J106&gt;参数!B$6,I106,0)</f>
        <v>0</v>
      </c>
      <c r="L106" s="1">
        <f t="shared" si="8"/>
        <v>-1000</v>
      </c>
      <c r="M106" s="12">
        <f t="shared" si="9"/>
        <v>3.0182388210049784</v>
      </c>
    </row>
    <row r="107" spans="1:14" x14ac:dyDescent="0.15">
      <c r="A107" s="2">
        <v>42277</v>
      </c>
      <c r="B107" s="1">
        <f>参数!B$2</f>
        <v>1000</v>
      </c>
      <c r="C107" s="1">
        <f>IF(J106&lt;参数!B$6,C106+B107,B107)</f>
        <v>106000</v>
      </c>
      <c r="D107" s="12">
        <v>3.6221000000000001</v>
      </c>
      <c r="E107" s="3" t="s">
        <v>42</v>
      </c>
      <c r="F107" s="3">
        <f t="shared" si="5"/>
        <v>276.05532702023686</v>
      </c>
      <c r="G107" s="3">
        <f>IF(B107/(1+参数!B$4)/D107*参数!B$4&lt;参数!B$3,参数!B$3,B107/(1+参数!B$4)/D107*参数!B$4)</f>
        <v>0.1</v>
      </c>
      <c r="H107" s="15">
        <f>IF(J106&lt;参数!B$6,H106+F107,F107)+IFERROR(E107*H106,0)</f>
        <v>68484.570091637434</v>
      </c>
      <c r="I107" s="15">
        <f t="shared" si="6"/>
        <v>248057.96132891995</v>
      </c>
      <c r="J107" s="8">
        <f t="shared" si="7"/>
        <v>1.3401694464992446</v>
      </c>
      <c r="K107" s="1">
        <f>IF(J107&gt;参数!B$6,I107,0)</f>
        <v>0</v>
      </c>
      <c r="L107" s="1">
        <f t="shared" si="8"/>
        <v>-1000</v>
      </c>
      <c r="M107" s="12">
        <f t="shared" si="9"/>
        <v>3.1797687192234467</v>
      </c>
    </row>
    <row r="108" spans="1:14" x14ac:dyDescent="0.15">
      <c r="A108" s="2">
        <v>42307</v>
      </c>
      <c r="B108" s="1">
        <f>参数!B$2</f>
        <v>1000</v>
      </c>
      <c r="C108" s="1">
        <f>IF(J107&lt;参数!B$6,C107+B108,B108)</f>
        <v>107000</v>
      </c>
      <c r="D108" s="12">
        <v>4.3003</v>
      </c>
      <c r="E108" s="3" t="s">
        <v>42</v>
      </c>
      <c r="F108" s="3">
        <f t="shared" si="5"/>
        <v>232.51866148873333</v>
      </c>
      <c r="G108" s="3">
        <f>IF(B108/(1+参数!B$4)/D108*参数!B$4&lt;参数!B$3,参数!B$3,B108/(1+参数!B$4)/D108*参数!B$4)</f>
        <v>0.1</v>
      </c>
      <c r="H108" s="15">
        <f>IF(J107&lt;参数!B$6,H107+F108,F108)+IFERROR(E108*H107,0)</f>
        <v>68717.088753126169</v>
      </c>
      <c r="I108" s="15">
        <f t="shared" si="6"/>
        <v>295504.09676506848</v>
      </c>
      <c r="J108" s="8">
        <f t="shared" si="7"/>
        <v>1.7617205305146588</v>
      </c>
      <c r="K108" s="1">
        <f>IF(J108&gt;参数!B$6,I108,0)</f>
        <v>0</v>
      </c>
      <c r="L108" s="1">
        <f t="shared" si="8"/>
        <v>-1000</v>
      </c>
      <c r="M108" s="12">
        <f t="shared" si="9"/>
        <v>3.7751468549395621</v>
      </c>
    </row>
    <row r="109" spans="1:14" x14ac:dyDescent="0.15">
      <c r="A109" s="2">
        <v>42338</v>
      </c>
      <c r="B109" s="1">
        <f>参数!B$2</f>
        <v>1000</v>
      </c>
      <c r="C109" s="1">
        <f>IF(J108&lt;参数!B$6,C108+B109,B109)</f>
        <v>108000</v>
      </c>
      <c r="D109" s="12">
        <v>4.6372999999999998</v>
      </c>
      <c r="E109" s="3" t="s">
        <v>42</v>
      </c>
      <c r="F109" s="3">
        <f t="shared" si="5"/>
        <v>215.62115886399414</v>
      </c>
      <c r="G109" s="3">
        <f>IF(B109/(1+参数!B$4)/D109*参数!B$4&lt;参数!B$3,参数!B$3,B109/(1+参数!B$4)/D109*参数!B$4)</f>
        <v>0.1</v>
      </c>
      <c r="H109" s="15">
        <f>IF(J108&lt;参数!B$6,H108+F109,F109)+IFERROR(E109*H108,0)</f>
        <v>68932.709911990169</v>
      </c>
      <c r="I109" s="15">
        <f t="shared" si="6"/>
        <v>319661.65567487199</v>
      </c>
      <c r="J109" s="8">
        <f t="shared" si="7"/>
        <v>1.9598301451377038</v>
      </c>
      <c r="K109" s="1">
        <f>IF(J109&gt;参数!B$6,I109,0)</f>
        <v>0</v>
      </c>
      <c r="L109" s="1">
        <f t="shared" si="8"/>
        <v>-1000</v>
      </c>
      <c r="M109" s="12">
        <f t="shared" si="9"/>
        <v>4.0709923750462131</v>
      </c>
    </row>
    <row r="110" spans="1:14" x14ac:dyDescent="0.15">
      <c r="A110" s="2">
        <v>42369</v>
      </c>
      <c r="B110" s="1">
        <f>参数!B$2</f>
        <v>1000</v>
      </c>
      <c r="C110" s="1">
        <f>IF(J109&lt;参数!B$6,C109+B110,B110)</f>
        <v>109000</v>
      </c>
      <c r="D110" s="12">
        <v>4.6894999999999998</v>
      </c>
      <c r="E110" s="3" t="s">
        <v>42</v>
      </c>
      <c r="F110" s="3">
        <f t="shared" si="5"/>
        <v>213.22102569570316</v>
      </c>
      <c r="G110" s="3">
        <f>IF(B110/(1+参数!B$4)/D110*参数!B$4&lt;参数!B$3,参数!B$3,B110/(1+参数!B$4)/D110*参数!B$4)</f>
        <v>0.1</v>
      </c>
      <c r="H110" s="15">
        <f>IF(J109&lt;参数!B$6,H109+F110,F110)+IFERROR(E110*H109,0)</f>
        <v>69145.930937685873</v>
      </c>
      <c r="I110" s="15">
        <f t="shared" si="6"/>
        <v>324259.84313227789</v>
      </c>
      <c r="J110" s="8">
        <f t="shared" si="7"/>
        <v>1.9748609461676869</v>
      </c>
      <c r="K110" s="1">
        <f>IF(J110&gt;参数!B$6,I110,0)</f>
        <v>0</v>
      </c>
      <c r="L110" s="1">
        <f t="shared" si="8"/>
        <v>-1000</v>
      </c>
      <c r="M110" s="12">
        <f t="shared" si="9"/>
        <v>4.1168177048668877</v>
      </c>
    </row>
    <row r="111" spans="1:14" x14ac:dyDescent="0.15">
      <c r="A111" s="2">
        <v>42398</v>
      </c>
      <c r="B111" s="1">
        <f>参数!B$2</f>
        <v>1000</v>
      </c>
      <c r="C111" s="1">
        <f>IF(J110&lt;参数!B$6,C110+B111,B111)</f>
        <v>110000</v>
      </c>
      <c r="D111" s="12">
        <v>3.5931000000000002</v>
      </c>
      <c r="E111" s="3" t="s">
        <v>42</v>
      </c>
      <c r="F111" s="3">
        <f t="shared" si="5"/>
        <v>278.28337647157048</v>
      </c>
      <c r="G111" s="3">
        <f>IF(B111/(1+参数!B$4)/D111*参数!B$4&lt;参数!B$3,参数!B$3,B111/(1+参数!B$4)/D111*参数!B$4)</f>
        <v>0.1</v>
      </c>
      <c r="H111" s="15">
        <f>IF(J110&lt;参数!B$6,H110+F111,F111)+IFERROR(E111*H110,0)</f>
        <v>69424.214314157449</v>
      </c>
      <c r="I111" s="15">
        <f t="shared" si="6"/>
        <v>249448.14445219914</v>
      </c>
      <c r="J111" s="8">
        <f t="shared" si="7"/>
        <v>1.2677104041109013</v>
      </c>
      <c r="K111" s="1">
        <f>IF(J111&gt;参数!B$6,I111,0)</f>
        <v>0</v>
      </c>
      <c r="L111" s="1">
        <f t="shared" si="8"/>
        <v>-1000</v>
      </c>
      <c r="M111" s="12">
        <f t="shared" si="9"/>
        <v>3.154310202656406</v>
      </c>
    </row>
    <row r="112" spans="1:14" x14ac:dyDescent="0.15">
      <c r="A112" s="2">
        <v>42429</v>
      </c>
      <c r="B112" s="1">
        <f>参数!B$2</f>
        <v>1000</v>
      </c>
      <c r="C112" s="1">
        <f>IF(J111&lt;参数!B$6,C111+B112,B112)</f>
        <v>111000</v>
      </c>
      <c r="D112" s="12">
        <v>3.5764999999999998</v>
      </c>
      <c r="E112" s="3" t="s">
        <v>42</v>
      </c>
      <c r="F112" s="3">
        <f t="shared" si="5"/>
        <v>279.57500349503704</v>
      </c>
      <c r="G112" s="3">
        <f>IF(B112/(1+参数!B$4)/D112*参数!B$4&lt;参数!B$3,参数!B$3,B112/(1+参数!B$4)/D112*参数!B$4)</f>
        <v>0.1</v>
      </c>
      <c r="H112" s="15">
        <f>IF(J111&lt;参数!B$6,H111+F112,F112)+IFERROR(E112*H111,0)</f>
        <v>69703.789317652481</v>
      </c>
      <c r="I112" s="15">
        <f t="shared" si="6"/>
        <v>249295.60249458408</v>
      </c>
      <c r="J112" s="8">
        <f t="shared" si="7"/>
        <v>1.2459063287800367</v>
      </c>
      <c r="K112" s="1">
        <f>IF(J112&gt;参数!B$6,I112,0)</f>
        <v>0</v>
      </c>
      <c r="L112" s="1">
        <f t="shared" si="8"/>
        <v>-1000</v>
      </c>
      <c r="M112" s="12">
        <f t="shared" si="9"/>
        <v>3.1397373966214785</v>
      </c>
    </row>
    <row r="113" spans="1:13" x14ac:dyDescent="0.15">
      <c r="A113" s="2">
        <v>42460</v>
      </c>
      <c r="B113" s="1">
        <f>参数!B$2</f>
        <v>1000</v>
      </c>
      <c r="C113" s="1">
        <f>IF(J112&lt;参数!B$6,C112+B113,B113)</f>
        <v>112000</v>
      </c>
      <c r="D113" s="12">
        <v>2.3902999999999999</v>
      </c>
      <c r="E113" s="3">
        <v>1.5</v>
      </c>
      <c r="F113" s="3">
        <f t="shared" si="5"/>
        <v>418.3156925908882</v>
      </c>
      <c r="G113" s="3">
        <f>IF(B113/(1+参数!B$4)/D113*参数!B$4&lt;参数!B$3,参数!B$3,B113/(1+参数!B$4)/D113*参数!B$4)</f>
        <v>0.1</v>
      </c>
      <c r="H113" s="15">
        <f>IF(J112&lt;参数!B$6,H112+F113,F113)+IFERROR(E113*H112,0)</f>
        <v>174677.78898672209</v>
      </c>
      <c r="I113" s="15">
        <f t="shared" si="6"/>
        <v>417532.31901496177</v>
      </c>
      <c r="J113" s="8">
        <f t="shared" si="7"/>
        <v>2.7279671340621587</v>
      </c>
      <c r="K113" s="1">
        <f>IF(J113&gt;参数!B$6,I113,0)</f>
        <v>0</v>
      </c>
      <c r="L113" s="1">
        <f t="shared" si="8"/>
        <v>-1000</v>
      </c>
      <c r="M113" s="12">
        <f t="shared" si="9"/>
        <v>3.4152161034744966</v>
      </c>
    </row>
    <row r="114" spans="1:13" x14ac:dyDescent="0.15">
      <c r="A114" s="2">
        <v>42489</v>
      </c>
      <c r="B114" s="1">
        <f>参数!B$2</f>
        <v>1000</v>
      </c>
      <c r="C114" s="1">
        <f>IF(J113&lt;参数!B$6,C113+B114,B114)</f>
        <v>113000</v>
      </c>
      <c r="D114" s="12">
        <v>2.3681000000000001</v>
      </c>
      <c r="E114" s="3" t="s">
        <v>42</v>
      </c>
      <c r="F114" s="3">
        <f t="shared" si="5"/>
        <v>422.23723660318399</v>
      </c>
      <c r="G114" s="3">
        <f>IF(B114/(1+参数!B$4)/D114*参数!B$4&lt;参数!B$3,参数!B$3,B114/(1+参数!B$4)/D114*参数!B$4)</f>
        <v>0.1</v>
      </c>
      <c r="H114" s="15">
        <f>IF(J113&lt;参数!B$6,H113+F114,F114)+IFERROR(E114*H113,0)</f>
        <v>175100.02622332529</v>
      </c>
      <c r="I114" s="15">
        <f t="shared" si="6"/>
        <v>414654.37209945661</v>
      </c>
      <c r="J114" s="8">
        <f t="shared" si="7"/>
        <v>2.6695077176943065</v>
      </c>
      <c r="K114" s="1">
        <f>IF(J114&gt;参数!B$6,I114,0)</f>
        <v>0</v>
      </c>
      <c r="L114" s="1">
        <f t="shared" si="8"/>
        <v>-1000</v>
      </c>
      <c r="M114" s="12">
        <f t="shared" si="9"/>
        <v>3.3834971571091312</v>
      </c>
    </row>
    <row r="115" spans="1:13" x14ac:dyDescent="0.15">
      <c r="A115" s="2">
        <v>42521</v>
      </c>
      <c r="B115" s="1">
        <f>参数!B$2</f>
        <v>1000</v>
      </c>
      <c r="C115" s="1">
        <f>IF(J114&lt;参数!B$6,C114+B115,B115)</f>
        <v>114000</v>
      </c>
      <c r="D115" s="12">
        <v>2.2987000000000002</v>
      </c>
      <c r="E115" s="3" t="s">
        <v>42</v>
      </c>
      <c r="F115" s="3">
        <f t="shared" si="5"/>
        <v>434.98499151694432</v>
      </c>
      <c r="G115" s="3">
        <f>IF(B115/(1+参数!B$4)/D115*参数!B$4&lt;参数!B$3,参数!B$3,B115/(1+参数!B$4)/D115*参数!B$4)</f>
        <v>0.1</v>
      </c>
      <c r="H115" s="15">
        <f>IF(J114&lt;参数!B$6,H114+F115,F115)+IFERROR(E115*H114,0)</f>
        <v>175535.01121484223</v>
      </c>
      <c r="I115" s="15">
        <f t="shared" si="6"/>
        <v>403502.33027955785</v>
      </c>
      <c r="J115" s="8">
        <f t="shared" si="7"/>
        <v>2.5394941252592793</v>
      </c>
      <c r="K115" s="1">
        <f>IF(J115&gt;参数!B$6,I115,0)</f>
        <v>0</v>
      </c>
      <c r="L115" s="1">
        <f t="shared" si="8"/>
        <v>-1000</v>
      </c>
      <c r="M115" s="12">
        <f t="shared" si="9"/>
        <v>3.2843397301831683</v>
      </c>
    </row>
    <row r="116" spans="1:13" x14ac:dyDescent="0.15">
      <c r="A116" s="2">
        <v>42551</v>
      </c>
      <c r="B116" s="1">
        <f>参数!B$2</f>
        <v>1000</v>
      </c>
      <c r="C116" s="1">
        <f>IF(J115&lt;参数!B$6,C115+B116,B116)</f>
        <v>115000</v>
      </c>
      <c r="D116" s="12">
        <v>2.3645</v>
      </c>
      <c r="E116" s="3" t="s">
        <v>42</v>
      </c>
      <c r="F116" s="3">
        <f t="shared" si="5"/>
        <v>422.8801015013745</v>
      </c>
      <c r="G116" s="3">
        <f>IF(B116/(1+参数!B$4)/D116*参数!B$4&lt;参数!B$3,参数!B$3,B116/(1+参数!B$4)/D116*参数!B$4)</f>
        <v>0.1</v>
      </c>
      <c r="H116" s="15">
        <f>IF(J115&lt;参数!B$6,H115+F116,F116)+IFERROR(E116*H115,0)</f>
        <v>175957.89131634362</v>
      </c>
      <c r="I116" s="15">
        <f t="shared" si="6"/>
        <v>416052.4340174945</v>
      </c>
      <c r="J116" s="8">
        <f t="shared" si="7"/>
        <v>2.617847252326039</v>
      </c>
      <c r="K116" s="1">
        <f>IF(J116&gt;参数!B$6,I116,0)</f>
        <v>0</v>
      </c>
      <c r="L116" s="1">
        <f t="shared" si="8"/>
        <v>-1000</v>
      </c>
      <c r="M116" s="12">
        <f t="shared" si="9"/>
        <v>3.3783535441850177</v>
      </c>
    </row>
    <row r="117" spans="1:13" x14ac:dyDescent="0.15">
      <c r="A117" s="2">
        <v>42580</v>
      </c>
      <c r="B117" s="1">
        <f>参数!B$2</f>
        <v>1000</v>
      </c>
      <c r="C117" s="1">
        <f>IF(J116&lt;参数!B$6,C116+B117,B117)</f>
        <v>116000</v>
      </c>
      <c r="D117" s="12">
        <v>2.3529</v>
      </c>
      <c r="E117" s="3" t="s">
        <v>42</v>
      </c>
      <c r="F117" s="3">
        <f t="shared" si="5"/>
        <v>424.96493688639549</v>
      </c>
      <c r="G117" s="3">
        <f>IF(B117/(1+参数!B$4)/D117*参数!B$4&lt;参数!B$3,参数!B$3,B117/(1+参数!B$4)/D117*参数!B$4)</f>
        <v>0.1</v>
      </c>
      <c r="H117" s="15">
        <f>IF(J116&lt;参数!B$6,H116+F117,F117)+IFERROR(E117*H116,0)</f>
        <v>176382.85625323001</v>
      </c>
      <c r="I117" s="15">
        <f t="shared" si="6"/>
        <v>415011.2224782249</v>
      </c>
      <c r="J117" s="8">
        <f t="shared" si="7"/>
        <v>2.5776829523984905</v>
      </c>
      <c r="K117" s="1">
        <f>IF(J117&gt;参数!B$6,I117,0)</f>
        <v>0</v>
      </c>
      <c r="L117" s="1">
        <f t="shared" si="8"/>
        <v>-1000</v>
      </c>
      <c r="M117" s="12">
        <f t="shared" si="9"/>
        <v>3.3617796803184299</v>
      </c>
    </row>
    <row r="118" spans="1:13" x14ac:dyDescent="0.15">
      <c r="A118" s="2">
        <v>42613</v>
      </c>
      <c r="B118" s="1">
        <f>参数!B$2</f>
        <v>1000</v>
      </c>
      <c r="C118" s="1">
        <f>IF(J117&lt;参数!B$6,C117+B118,B118)</f>
        <v>117000</v>
      </c>
      <c r="D118" s="12">
        <v>2.4022000000000001</v>
      </c>
      <c r="E118" s="3" t="s">
        <v>42</v>
      </c>
      <c r="F118" s="3">
        <f t="shared" si="5"/>
        <v>416.2434435101157</v>
      </c>
      <c r="G118" s="3">
        <f>IF(B118/(1+参数!B$4)/D118*参数!B$4&lt;参数!B$3,参数!B$3,B118/(1+参数!B$4)/D118*参数!B$4)</f>
        <v>0.1</v>
      </c>
      <c r="H118" s="15">
        <f>IF(J117&lt;参数!B$6,H117+F118,F118)+IFERROR(E118*H117,0)</f>
        <v>176799.09969674013</v>
      </c>
      <c r="I118" s="15">
        <f t="shared" si="6"/>
        <v>424706.79729150917</v>
      </c>
      <c r="J118" s="8">
        <f t="shared" si="7"/>
        <v>2.6299726264231551</v>
      </c>
      <c r="K118" s="1">
        <f>IF(J118&gt;参数!B$6,I118,0)</f>
        <v>0</v>
      </c>
      <c r="L118" s="1">
        <f t="shared" si="8"/>
        <v>-1000</v>
      </c>
      <c r="M118" s="12">
        <f t="shared" si="9"/>
        <v>3.4322186017514276</v>
      </c>
    </row>
    <row r="119" spans="1:13" x14ac:dyDescent="0.15">
      <c r="A119" s="2">
        <v>42643</v>
      </c>
      <c r="B119" s="1">
        <f>参数!B$2</f>
        <v>1000</v>
      </c>
      <c r="C119" s="1">
        <f>IF(J118&lt;参数!B$6,C118+B119,B119)</f>
        <v>118000</v>
      </c>
      <c r="D119" s="12">
        <v>2.3765999999999998</v>
      </c>
      <c r="E119" s="3" t="s">
        <v>42</v>
      </c>
      <c r="F119" s="3">
        <f t="shared" si="5"/>
        <v>420.72708911890936</v>
      </c>
      <c r="G119" s="3">
        <f>IF(B119/(1+参数!B$4)/D119*参数!B$4&lt;参数!B$3,参数!B$3,B119/(1+参数!B$4)/D119*参数!B$4)</f>
        <v>0.1</v>
      </c>
      <c r="H119" s="15">
        <f>IF(J118&lt;参数!B$6,H118+F119,F119)+IFERROR(E119*H118,0)</f>
        <v>177219.82678585904</v>
      </c>
      <c r="I119" s="15">
        <f t="shared" si="6"/>
        <v>421180.64033927256</v>
      </c>
      <c r="J119" s="8">
        <f t="shared" si="7"/>
        <v>2.56932746050231</v>
      </c>
      <c r="K119" s="1">
        <f>IF(J119&gt;参数!B$6,I119,0)</f>
        <v>0</v>
      </c>
      <c r="L119" s="1">
        <f t="shared" si="8"/>
        <v>-1000</v>
      </c>
      <c r="M119" s="12">
        <f t="shared" si="9"/>
        <v>3.3956417987355096</v>
      </c>
    </row>
    <row r="120" spans="1:13" x14ac:dyDescent="0.15">
      <c r="A120" s="2">
        <v>42674</v>
      </c>
      <c r="B120" s="1">
        <f>参数!B$2</f>
        <v>1000</v>
      </c>
      <c r="C120" s="1">
        <f>IF(J119&lt;参数!B$6,C119+B120,B120)</f>
        <v>119000</v>
      </c>
      <c r="D120" s="12">
        <v>2.4148999999999998</v>
      </c>
      <c r="E120" s="3" t="s">
        <v>42</v>
      </c>
      <c r="F120" s="3">
        <f t="shared" si="5"/>
        <v>414.054412190981</v>
      </c>
      <c r="G120" s="3">
        <f>IF(B120/(1+参数!B$4)/D120*参数!B$4&lt;参数!B$3,参数!B$3,B120/(1+参数!B$4)/D120*参数!B$4)</f>
        <v>0.1</v>
      </c>
      <c r="H120" s="15">
        <f>IF(J119&lt;参数!B$6,H119+F120,F120)+IFERROR(E120*H119,0)</f>
        <v>177633.88119805002</v>
      </c>
      <c r="I120" s="15">
        <f t="shared" si="6"/>
        <v>428968.05970517098</v>
      </c>
      <c r="J120" s="8">
        <f t="shared" si="7"/>
        <v>2.6047736109678232</v>
      </c>
      <c r="K120" s="1">
        <f>IF(J120&gt;参数!B$6,I120,0)</f>
        <v>0</v>
      </c>
      <c r="L120" s="1">
        <f t="shared" si="8"/>
        <v>-1000</v>
      </c>
      <c r="M120" s="12">
        <f t="shared" si="9"/>
        <v>3.4503641251226047</v>
      </c>
    </row>
    <row r="121" spans="1:13" x14ac:dyDescent="0.15">
      <c r="A121" s="2">
        <v>42704</v>
      </c>
      <c r="B121" s="1">
        <f>参数!B$2</f>
        <v>1000</v>
      </c>
      <c r="C121" s="1">
        <f>IF(J120&lt;参数!B$6,C120+B121,B121)</f>
        <v>120000</v>
      </c>
      <c r="D121" s="12">
        <v>2.4422000000000001</v>
      </c>
      <c r="E121" s="3" t="s">
        <v>42</v>
      </c>
      <c r="F121" s="3">
        <f t="shared" si="5"/>
        <v>409.42592744246986</v>
      </c>
      <c r="G121" s="3">
        <f>IF(B121/(1+参数!B$4)/D121*参数!B$4&lt;参数!B$3,参数!B$3,B121/(1+参数!B$4)/D121*参数!B$4)</f>
        <v>0.1</v>
      </c>
      <c r="H121" s="15">
        <f>IF(J120&lt;参数!B$6,H120+F121,F121)+IFERROR(E121*H120,0)</f>
        <v>178043.30712549249</v>
      </c>
      <c r="I121" s="15">
        <f t="shared" si="6"/>
        <v>434817.3646618778</v>
      </c>
      <c r="J121" s="8">
        <f t="shared" si="7"/>
        <v>2.6234780388489818</v>
      </c>
      <c r="K121" s="1">
        <f>IF(J121&gt;参数!B$6,I121,0)</f>
        <v>0</v>
      </c>
      <c r="L121" s="1">
        <f t="shared" si="8"/>
        <v>-1000</v>
      </c>
      <c r="M121" s="12">
        <f t="shared" si="9"/>
        <v>3.489369856463798</v>
      </c>
    </row>
    <row r="122" spans="1:13" x14ac:dyDescent="0.15">
      <c r="A122" s="2">
        <v>42734</v>
      </c>
      <c r="B122" s="1">
        <f>参数!B$2</f>
        <v>1000</v>
      </c>
      <c r="C122" s="1">
        <f>IF(J121&lt;参数!B$6,C121+B122,B122)</f>
        <v>121000</v>
      </c>
      <c r="D122" s="12">
        <v>2.3187000000000002</v>
      </c>
      <c r="E122" s="3" t="s">
        <v>42</v>
      </c>
      <c r="F122" s="3">
        <f t="shared" si="5"/>
        <v>431.23301850174664</v>
      </c>
      <c r="G122" s="3">
        <f>IF(B122/(1+参数!B$4)/D122*参数!B$4&lt;参数!B$3,参数!B$3,B122/(1+参数!B$4)/D122*参数!B$4)</f>
        <v>0.1</v>
      </c>
      <c r="H122" s="15">
        <f>IF(J121&lt;参数!B$6,H121+F122,F122)+IFERROR(E122*H121,0)</f>
        <v>178474.54014399424</v>
      </c>
      <c r="I122" s="15">
        <f t="shared" si="6"/>
        <v>413828.9162318795</v>
      </c>
      <c r="J122" s="8">
        <f t="shared" si="7"/>
        <v>2.4200736878667728</v>
      </c>
      <c r="K122" s="1">
        <f>IF(J122&gt;参数!B$6,I122,0)</f>
        <v>0</v>
      </c>
      <c r="L122" s="1">
        <f t="shared" si="8"/>
        <v>-1000</v>
      </c>
      <c r="M122" s="12">
        <f t="shared" si="9"/>
        <v>3.3129153575393531</v>
      </c>
    </row>
    <row r="123" spans="1:13" x14ac:dyDescent="0.15">
      <c r="A123" s="2">
        <v>42761</v>
      </c>
      <c r="B123" s="1">
        <f>参数!B$2</f>
        <v>1000</v>
      </c>
      <c r="C123" s="1">
        <f>IF(J122&lt;参数!B$6,C122+B123,B123)</f>
        <v>122000</v>
      </c>
      <c r="D123" s="12">
        <v>2.282</v>
      </c>
      <c r="E123" s="3" t="s">
        <v>42</v>
      </c>
      <c r="F123" s="3">
        <f t="shared" si="5"/>
        <v>438.16827344434705</v>
      </c>
      <c r="G123" s="3">
        <f>IF(B123/(1+参数!B$4)/D123*参数!B$4&lt;参数!B$3,参数!B$3,B123/(1+参数!B$4)/D123*参数!B$4)</f>
        <v>0.1</v>
      </c>
      <c r="H123" s="15">
        <f>IF(J122&lt;参数!B$6,H122+F123,F123)+IFERROR(E123*H122,0)</f>
        <v>178912.70841743858</v>
      </c>
      <c r="I123" s="15">
        <f t="shared" si="6"/>
        <v>408278.80060859484</v>
      </c>
      <c r="J123" s="8">
        <f t="shared" si="7"/>
        <v>2.346547545972089</v>
      </c>
      <c r="K123" s="1">
        <f>IF(J123&gt;参数!B$6,I123,0)</f>
        <v>0</v>
      </c>
      <c r="L123" s="1">
        <f t="shared" si="8"/>
        <v>-1000</v>
      </c>
      <c r="M123" s="12">
        <f t="shared" si="9"/>
        <v>3.2604790813407525</v>
      </c>
    </row>
    <row r="124" spans="1:13" x14ac:dyDescent="0.15">
      <c r="A124" s="2">
        <v>42794</v>
      </c>
      <c r="B124" s="1">
        <f>参数!B$2</f>
        <v>1000</v>
      </c>
      <c r="C124" s="1">
        <f>IF(J123&lt;参数!B$6,C123+B124,B124)</f>
        <v>123000</v>
      </c>
      <c r="D124" s="12">
        <v>2.3338999999999999</v>
      </c>
      <c r="E124" s="3" t="s">
        <v>42</v>
      </c>
      <c r="F124" s="3">
        <f t="shared" si="5"/>
        <v>428.42452547238531</v>
      </c>
      <c r="G124" s="3">
        <f>IF(B124/(1+参数!B$4)/D124*参数!B$4&lt;参数!B$3,参数!B$3,B124/(1+参数!B$4)/D124*参数!B$4)</f>
        <v>0.1</v>
      </c>
      <c r="H124" s="15">
        <f>IF(J123&lt;参数!B$6,H123+F124,F124)+IFERROR(E124*H123,0)</f>
        <v>179341.13294291098</v>
      </c>
      <c r="I124" s="15">
        <f t="shared" si="6"/>
        <v>418564.27017545991</v>
      </c>
      <c r="J124" s="8">
        <f t="shared" si="7"/>
        <v>2.4029615461419507</v>
      </c>
      <c r="K124" s="1">
        <f>IF(J124&gt;参数!B$6,I124,0)</f>
        <v>0</v>
      </c>
      <c r="L124" s="1">
        <f t="shared" si="8"/>
        <v>-1000</v>
      </c>
      <c r="M124" s="12">
        <f t="shared" si="9"/>
        <v>3.3346328343300531</v>
      </c>
    </row>
    <row r="125" spans="1:13" x14ac:dyDescent="0.15">
      <c r="A125" s="2">
        <v>42803</v>
      </c>
      <c r="B125" s="1">
        <f>参数!B$2</f>
        <v>1000</v>
      </c>
      <c r="C125" s="1">
        <f>IF(J124&lt;参数!B$6,C124+B125,B125)</f>
        <v>124000</v>
      </c>
      <c r="D125" s="12">
        <v>2.3323999999999998</v>
      </c>
      <c r="E125" s="3" t="s">
        <v>42</v>
      </c>
      <c r="F125" s="3">
        <f t="shared" si="5"/>
        <v>428.70005144915109</v>
      </c>
      <c r="G125" s="3">
        <f>IF(B125/(1+参数!B$4)/D125*参数!B$4&lt;参数!B$3,参数!B$3,B125/(1+参数!B$4)/D125*参数!B$4)</f>
        <v>0.1</v>
      </c>
      <c r="H125" s="15">
        <f>IF(J124&lt;参数!B$6,H124+F125,F125)+IFERROR(E125*H124,0)</f>
        <v>179769.83299436013</v>
      </c>
      <c r="I125" s="15">
        <f t="shared" si="6"/>
        <v>419295.15847604553</v>
      </c>
      <c r="J125" s="8">
        <f t="shared" si="7"/>
        <v>2.3814125683552061</v>
      </c>
      <c r="K125" s="1">
        <f>IF(J125&gt;参数!B$6,I125,0)</f>
        <v>0</v>
      </c>
      <c r="L125" s="1">
        <f t="shared" si="8"/>
        <v>418295.15847604553</v>
      </c>
      <c r="M125" s="12">
        <f t="shared" si="9"/>
        <v>3.3324896622783391</v>
      </c>
    </row>
    <row r="126" spans="1:13" x14ac:dyDescent="0.15">
      <c r="D126" s="12"/>
      <c r="E126" s="3"/>
      <c r="J126" s="1"/>
      <c r="L126" s="1"/>
    </row>
    <row r="127" spans="1:13" x14ac:dyDescent="0.15">
      <c r="B127" s="1">
        <f>B125</f>
        <v>1000</v>
      </c>
      <c r="D127" s="12"/>
      <c r="E127" s="3"/>
      <c r="J127" s="1"/>
      <c r="K127" s="1">
        <f>SUM(K2:K125)</f>
        <v>0</v>
      </c>
      <c r="L127" s="8">
        <f>XIRR(L2:L125,A2:A125)</f>
        <v>0.22722297310829168</v>
      </c>
    </row>
  </sheetData>
  <autoFilter ref="A1:T125"/>
  <phoneticPr fontId="16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7"/>
  <sheetViews>
    <sheetView workbookViewId="0">
      <pane xSplit="1" ySplit="1" topLeftCell="D104" activePane="bottomRight" state="frozen"/>
      <selection pane="topRight" activeCell="B1" sqref="B1"/>
      <selection pane="bottomLeft" activeCell="A2" sqref="A2"/>
      <selection pane="bottomRight" activeCell="M1" sqref="M1:M1048576"/>
    </sheetView>
  </sheetViews>
  <sheetFormatPr defaultColWidth="8.5" defaultRowHeight="13.5" x14ac:dyDescent="0.15"/>
  <cols>
    <col min="1" max="1" width="12.25" style="2" customWidth="1"/>
    <col min="2" max="5" width="8.5" style="1"/>
    <col min="6" max="6" width="9.5" style="3" bestFit="1" customWidth="1"/>
    <col min="7" max="7" width="8.5" style="3"/>
    <col min="8" max="9" width="11.625" style="15" bestFit="1" customWidth="1"/>
    <col min="10" max="10" width="8.5" style="3"/>
    <col min="11" max="11" width="8.5" style="1"/>
    <col min="12" max="12" width="8.5" style="3"/>
    <col min="13" max="13" width="8.5" style="12"/>
    <col min="14" max="20" width="8.5" style="1"/>
  </cols>
  <sheetData>
    <row r="1" spans="1:13" x14ac:dyDescent="0.15">
      <c r="A1" s="6" t="s">
        <v>45</v>
      </c>
      <c r="B1" s="4" t="s">
        <v>46</v>
      </c>
      <c r="C1" s="4" t="s">
        <v>47</v>
      </c>
      <c r="D1" s="11" t="s">
        <v>48</v>
      </c>
      <c r="E1" s="9" t="s">
        <v>49</v>
      </c>
      <c r="F1" s="9" t="s">
        <v>50</v>
      </c>
      <c r="G1" s="9" t="s">
        <v>51</v>
      </c>
      <c r="H1" s="13" t="s">
        <v>9</v>
      </c>
      <c r="I1" s="14" t="s">
        <v>52</v>
      </c>
      <c r="J1" s="7" t="s">
        <v>53</v>
      </c>
      <c r="K1" s="4" t="s">
        <v>54</v>
      </c>
      <c r="L1" s="4" t="s">
        <v>55</v>
      </c>
      <c r="M1" s="11" t="s">
        <v>66</v>
      </c>
    </row>
    <row r="2" spans="1:13" x14ac:dyDescent="0.15">
      <c r="A2" s="2">
        <v>39080</v>
      </c>
      <c r="B2" s="1">
        <f>参数!B$2</f>
        <v>1000</v>
      </c>
      <c r="C2" s="1">
        <f>B2</f>
        <v>1000</v>
      </c>
      <c r="D2" s="12">
        <v>1.1902999999999999</v>
      </c>
      <c r="E2" s="3" t="s">
        <v>42</v>
      </c>
      <c r="F2" s="3">
        <f>(B2-G2)/D2</f>
        <v>840.04032596824334</v>
      </c>
      <c r="G2" s="3">
        <f>IF(B2/(1+参数!B$4)/D2*参数!B$4&lt;参数!B$3,参数!B$3,B2/(1+参数!B$4)/D2*参数!B$4)</f>
        <v>0.1</v>
      </c>
      <c r="H2" s="15">
        <f>F2</f>
        <v>840.04032596824334</v>
      </c>
      <c r="I2" s="15">
        <f>D2*H2</f>
        <v>999.9</v>
      </c>
      <c r="J2" s="8">
        <f>I2/C2-1</f>
        <v>-9.9999999999988987E-5</v>
      </c>
      <c r="K2" s="1">
        <f>IF(J2&gt;参数!B$6,I2,0)</f>
        <v>0</v>
      </c>
      <c r="L2" s="1">
        <f>IF(A2=MAX(A:A),-B2+K2+#REF!,-B2+K2)</f>
        <v>-1000</v>
      </c>
      <c r="M2" s="12">
        <v>1</v>
      </c>
    </row>
    <row r="3" spans="1:13" x14ac:dyDescent="0.15">
      <c r="A3" s="2">
        <v>39113</v>
      </c>
      <c r="B3" s="1">
        <f>参数!B$2</f>
        <v>1000</v>
      </c>
      <c r="C3" s="1">
        <f>IF(J2&lt;参数!B$6,C2+B3,B3)</f>
        <v>2000</v>
      </c>
      <c r="D3" s="12">
        <v>1.3984000000000001</v>
      </c>
      <c r="E3" s="3" t="s">
        <v>42</v>
      </c>
      <c r="F3" s="3">
        <f>(B3-G3)/D3</f>
        <v>715.03146453089244</v>
      </c>
      <c r="G3" s="3">
        <f>IF(B3/(1+参数!B$4)/D3*参数!B$4&lt;参数!B$3,参数!B$3,B3/(1+参数!B$4)/D3*参数!B$4)</f>
        <v>0.1</v>
      </c>
      <c r="H3" s="15">
        <f>IF(J2&lt;参数!B$6,H2+F3,F3)+IFERROR(E3*H2,0)</f>
        <v>1555.0717904991357</v>
      </c>
      <c r="I3" s="15">
        <f>D3*H3</f>
        <v>2174.6123918339913</v>
      </c>
      <c r="J3" s="8">
        <f>I3/C3-1</f>
        <v>8.7306195916995621E-2</v>
      </c>
      <c r="K3" s="1">
        <f>IF(J3&gt;参数!B$6,I3,0)</f>
        <v>0</v>
      </c>
      <c r="L3" s="1">
        <f>IF(A3=MAX(A:A),-B3+K3+I3,-B3+K3)</f>
        <v>-1000</v>
      </c>
      <c r="M3" s="12">
        <f>M2*(IFERROR(D3+E3,D3))/D2</f>
        <v>1.1748298748214738</v>
      </c>
    </row>
    <row r="4" spans="1:13" x14ac:dyDescent="0.15">
      <c r="A4" s="2">
        <v>39141</v>
      </c>
      <c r="B4" s="1">
        <f>参数!B$2</f>
        <v>1000</v>
      </c>
      <c r="C4" s="1">
        <f>IF(J3&lt;参数!B$6,C3+B4,B4)</f>
        <v>3000</v>
      </c>
      <c r="D4" s="12">
        <v>1.5283</v>
      </c>
      <c r="E4" s="3" t="s">
        <v>42</v>
      </c>
      <c r="F4" s="3">
        <f t="shared" ref="F4:F67" si="0">(B4-G4)/D4</f>
        <v>654.25636327946086</v>
      </c>
      <c r="G4" s="3">
        <f>IF(B4/(1+参数!B$4)/D4*参数!B$4&lt;参数!B$3,参数!B$3,B4/(1+参数!B$4)/D4*参数!B$4)</f>
        <v>0.1</v>
      </c>
      <c r="H4" s="15">
        <f>IF(J3&lt;参数!B$6,H3+F4,F4)+IFERROR(E4*H3,0)</f>
        <v>2209.3281537785965</v>
      </c>
      <c r="I4" s="15">
        <f t="shared" ref="I4:I67" si="1">D4*H4</f>
        <v>3376.516217419829</v>
      </c>
      <c r="J4" s="8">
        <f t="shared" ref="J4:J67" si="2">I4/C4-1</f>
        <v>0.12550540580660963</v>
      </c>
      <c r="K4" s="1">
        <f>IF(J4&gt;参数!B$6,I4,0)</f>
        <v>0</v>
      </c>
      <c r="L4" s="1">
        <f t="shared" ref="L4:L67" si="3">IF(A4=MAX(A:A),-B4+K4+I4,-B4+K4)</f>
        <v>-1000</v>
      </c>
      <c r="M4" s="12">
        <f t="shared" ref="M4:M67" si="4">M3*(IFERROR(D4+E4,D4))/D3</f>
        <v>1.2839620263799045</v>
      </c>
    </row>
    <row r="5" spans="1:13" x14ac:dyDescent="0.15">
      <c r="A5" s="2">
        <v>39171</v>
      </c>
      <c r="B5" s="1">
        <f>参数!B$2</f>
        <v>1000</v>
      </c>
      <c r="C5" s="1">
        <f>IF(J4&lt;参数!B$6,C4+B5,B5)</f>
        <v>4000</v>
      </c>
      <c r="D5" s="12">
        <v>1.7464999999999999</v>
      </c>
      <c r="E5" s="3" t="s">
        <v>42</v>
      </c>
      <c r="F5" s="3">
        <f t="shared" si="0"/>
        <v>572.5164614944174</v>
      </c>
      <c r="G5" s="3">
        <f>IF(B5/(1+参数!B$4)/D5*参数!B$4&lt;参数!B$3,参数!B$3,B5/(1+参数!B$4)/D5*参数!B$4)</f>
        <v>0.1</v>
      </c>
      <c r="H5" s="15">
        <f>IF(J4&lt;参数!B$6,H4+F5,F5)+IFERROR(E5*H4,0)</f>
        <v>2781.8446152730139</v>
      </c>
      <c r="I5" s="15">
        <f t="shared" si="1"/>
        <v>4858.4916205743184</v>
      </c>
      <c r="J5" s="8">
        <f t="shared" si="2"/>
        <v>0.21462290514357951</v>
      </c>
      <c r="K5" s="1">
        <f>IF(J5&gt;参数!B$6,I5,0)</f>
        <v>0</v>
      </c>
      <c r="L5" s="1">
        <f t="shared" si="3"/>
        <v>-1000</v>
      </c>
      <c r="M5" s="12">
        <f t="shared" si="4"/>
        <v>1.4672771570192391</v>
      </c>
    </row>
    <row r="6" spans="1:13" x14ac:dyDescent="0.15">
      <c r="A6" s="2">
        <v>39202</v>
      </c>
      <c r="B6" s="1">
        <f>参数!B$2</f>
        <v>1000</v>
      </c>
      <c r="C6" s="1">
        <f>IF(J5&lt;参数!B$6,C5+B6,B6)</f>
        <v>5000</v>
      </c>
      <c r="D6" s="12">
        <v>2.1406999999999998</v>
      </c>
      <c r="E6" s="3" t="s">
        <v>42</v>
      </c>
      <c r="F6" s="3">
        <f t="shared" si="0"/>
        <v>467.09020413883314</v>
      </c>
      <c r="G6" s="3">
        <f>IF(B6/(1+参数!B$4)/D6*参数!B$4&lt;参数!B$3,参数!B$3,B6/(1+参数!B$4)/D6*参数!B$4)</f>
        <v>0.1</v>
      </c>
      <c r="H6" s="15">
        <f>IF(J5&lt;参数!B$6,H5+F6,F6)+IFERROR(E6*H5,0)</f>
        <v>3248.934819411847</v>
      </c>
      <c r="I6" s="15">
        <f t="shared" si="1"/>
        <v>6954.99476791494</v>
      </c>
      <c r="J6" s="8">
        <f t="shared" si="2"/>
        <v>0.39099895358298808</v>
      </c>
      <c r="K6" s="1">
        <f>IF(J6&gt;参数!B$6,I6,0)</f>
        <v>0</v>
      </c>
      <c r="L6" s="1">
        <f t="shared" si="3"/>
        <v>-1000</v>
      </c>
      <c r="M6" s="12">
        <f t="shared" si="4"/>
        <v>1.7984541712173405</v>
      </c>
    </row>
    <row r="7" spans="1:13" x14ac:dyDescent="0.15">
      <c r="A7" s="2">
        <v>39233</v>
      </c>
      <c r="B7" s="1">
        <f>参数!B$2</f>
        <v>1000</v>
      </c>
      <c r="C7" s="1">
        <f>IF(J6&lt;参数!B$6,C6+B7,B7)</f>
        <v>6000</v>
      </c>
      <c r="D7" s="12">
        <v>2.4678</v>
      </c>
      <c r="E7" s="3" t="s">
        <v>42</v>
      </c>
      <c r="F7" s="3">
        <f t="shared" si="0"/>
        <v>405.17870167760759</v>
      </c>
      <c r="G7" s="3">
        <f>IF(B7/(1+参数!B$4)/D7*参数!B$4&lt;参数!B$3,参数!B$3,B7/(1+参数!B$4)/D7*参数!B$4)</f>
        <v>0.1</v>
      </c>
      <c r="H7" s="15">
        <f>IF(J6&lt;参数!B$6,H6+F7,F7)+IFERROR(E7*H6,0)</f>
        <v>3654.1135210894545</v>
      </c>
      <c r="I7" s="15">
        <f t="shared" si="1"/>
        <v>9017.621347344555</v>
      </c>
      <c r="J7" s="8">
        <f t="shared" si="2"/>
        <v>0.50293689122409257</v>
      </c>
      <c r="K7" s="1">
        <f>IF(J7&gt;参数!B$6,I7,0)</f>
        <v>0</v>
      </c>
      <c r="L7" s="1">
        <f t="shared" si="3"/>
        <v>-1000</v>
      </c>
      <c r="M7" s="12">
        <f t="shared" si="4"/>
        <v>2.0732588423086624</v>
      </c>
    </row>
    <row r="8" spans="1:13" x14ac:dyDescent="0.15">
      <c r="A8" s="2">
        <v>39262</v>
      </c>
      <c r="B8" s="1">
        <f>参数!B$2</f>
        <v>1000</v>
      </c>
      <c r="C8" s="1">
        <f>IF(J7&lt;参数!B$6,C7+B8,B8)</f>
        <v>7000</v>
      </c>
      <c r="D8" s="12">
        <v>0.90659999999999996</v>
      </c>
      <c r="E8" s="3" t="s">
        <v>42</v>
      </c>
      <c r="F8" s="3">
        <f t="shared" si="0"/>
        <v>1102.9006274001929</v>
      </c>
      <c r="G8" s="3">
        <f>IF(B8/(1+参数!B$4)/D8*参数!B$4&lt;参数!B$3,参数!B$3,B8/(1+参数!B$4)/D8*参数!B$4)</f>
        <v>0.11029119898510922</v>
      </c>
      <c r="H8" s="15">
        <f>IF(J7&lt;参数!B$6,H7+F8,F8)+IFERROR(E8*H7,0)</f>
        <v>4757.0141484896476</v>
      </c>
      <c r="I8" s="15">
        <f t="shared" si="1"/>
        <v>4312.7090270207145</v>
      </c>
      <c r="J8" s="8">
        <f t="shared" si="2"/>
        <v>-0.38389871042561219</v>
      </c>
      <c r="K8" s="1">
        <f>IF(J8&gt;参数!B$6,I8,0)</f>
        <v>0</v>
      </c>
      <c r="L8" s="1">
        <f t="shared" si="3"/>
        <v>-1000</v>
      </c>
      <c r="M8" s="12">
        <f t="shared" si="4"/>
        <v>0.76165672519532912</v>
      </c>
    </row>
    <row r="9" spans="1:13" x14ac:dyDescent="0.15">
      <c r="A9" s="2">
        <v>39294</v>
      </c>
      <c r="B9" s="1">
        <f>参数!B$2</f>
        <v>1000</v>
      </c>
      <c r="C9" s="1">
        <f>IF(J8&lt;参数!B$6,C8+B9,B9)</f>
        <v>8000</v>
      </c>
      <c r="D9" s="12">
        <v>1.03</v>
      </c>
      <c r="E9" s="3" t="s">
        <v>42</v>
      </c>
      <c r="F9" s="3">
        <f t="shared" si="0"/>
        <v>970.77669902912612</v>
      </c>
      <c r="G9" s="3">
        <f>IF(B9/(1+参数!B$4)/D9*参数!B$4&lt;参数!B$3,参数!B$3,B9/(1+参数!B$4)/D9*参数!B$4)</f>
        <v>0.1</v>
      </c>
      <c r="H9" s="15">
        <f>IF(J8&lt;参数!B$6,H8+F9,F9)+IFERROR(E9*H8,0)</f>
        <v>5727.7908475187742</v>
      </c>
      <c r="I9" s="15">
        <f t="shared" si="1"/>
        <v>5899.6245729443372</v>
      </c>
      <c r="J9" s="8">
        <f t="shared" si="2"/>
        <v>-0.26254692838195781</v>
      </c>
      <c r="K9" s="1">
        <f>IF(J9&gt;参数!B$6,I9,0)</f>
        <v>0</v>
      </c>
      <c r="L9" s="1">
        <f t="shared" si="3"/>
        <v>-1000</v>
      </c>
      <c r="M9" s="12">
        <f t="shared" si="4"/>
        <v>0.86532806855414635</v>
      </c>
    </row>
    <row r="10" spans="1:13" x14ac:dyDescent="0.15">
      <c r="A10" s="2">
        <v>39325</v>
      </c>
      <c r="B10" s="1">
        <f>参数!B$2</f>
        <v>1000</v>
      </c>
      <c r="C10" s="1">
        <f>IF(J9&lt;参数!B$6,C9+B10,B10)</f>
        <v>9000</v>
      </c>
      <c r="D10" s="12">
        <v>1.1476999999999999</v>
      </c>
      <c r="E10" s="3" t="s">
        <v>42</v>
      </c>
      <c r="F10" s="3">
        <f t="shared" si="0"/>
        <v>871.22070227411348</v>
      </c>
      <c r="G10" s="3">
        <f>IF(B10/(1+参数!B$4)/D10*参数!B$4&lt;参数!B$3,参数!B$3,B10/(1+参数!B$4)/D10*参数!B$4)</f>
        <v>0.1</v>
      </c>
      <c r="H10" s="15">
        <f>IF(J9&lt;参数!B$6,H9+F10,F10)+IFERROR(E10*H9,0)</f>
        <v>6599.0115497928873</v>
      </c>
      <c r="I10" s="15">
        <f t="shared" si="1"/>
        <v>7573.685555697296</v>
      </c>
      <c r="J10" s="8">
        <f t="shared" si="2"/>
        <v>-0.15847938270030049</v>
      </c>
      <c r="K10" s="1">
        <f>IF(J10&gt;参数!B$6,I10,0)</f>
        <v>0</v>
      </c>
      <c r="L10" s="1">
        <f t="shared" si="3"/>
        <v>-1000</v>
      </c>
      <c r="M10" s="12">
        <f t="shared" si="4"/>
        <v>0.96421070318407154</v>
      </c>
    </row>
    <row r="11" spans="1:13" x14ac:dyDescent="0.15">
      <c r="A11" s="2">
        <v>39353</v>
      </c>
      <c r="B11" s="1">
        <f>参数!B$2</f>
        <v>1000</v>
      </c>
      <c r="C11" s="1">
        <f>IF(J10&lt;参数!B$6,C10+B11,B11)</f>
        <v>10000</v>
      </c>
      <c r="D11" s="12">
        <v>1.2375</v>
      </c>
      <c r="E11" s="3" t="s">
        <v>42</v>
      </c>
      <c r="F11" s="3">
        <f t="shared" si="0"/>
        <v>808</v>
      </c>
      <c r="G11" s="3">
        <f>IF(B11/(1+参数!B$4)/D11*参数!B$4&lt;参数!B$3,参数!B$3,B11/(1+参数!B$4)/D11*参数!B$4)</f>
        <v>0.1</v>
      </c>
      <c r="H11" s="15">
        <f>IF(J10&lt;参数!B$6,H10+F11,F11)+IFERROR(E11*H10,0)</f>
        <v>7407.0115497928873</v>
      </c>
      <c r="I11" s="15">
        <f t="shared" si="1"/>
        <v>9166.1767928686986</v>
      </c>
      <c r="J11" s="8">
        <f t="shared" si="2"/>
        <v>-8.338232071313012E-2</v>
      </c>
      <c r="K11" s="1">
        <f>IF(J11&gt;参数!B$6,I11,0)</f>
        <v>0</v>
      </c>
      <c r="L11" s="1">
        <f t="shared" si="3"/>
        <v>-1000</v>
      </c>
      <c r="M11" s="12">
        <f t="shared" si="4"/>
        <v>1.0396538687725787</v>
      </c>
    </row>
    <row r="12" spans="1:13" x14ac:dyDescent="0.15">
      <c r="A12" s="2">
        <v>39386</v>
      </c>
      <c r="B12" s="1">
        <f>参数!B$2</f>
        <v>1000</v>
      </c>
      <c r="C12" s="1">
        <f>IF(J11&lt;参数!B$6,C11+B12,B12)</f>
        <v>11000</v>
      </c>
      <c r="D12" s="12">
        <v>1.2</v>
      </c>
      <c r="E12" s="3" t="s">
        <v>42</v>
      </c>
      <c r="F12" s="3">
        <f t="shared" si="0"/>
        <v>833.25</v>
      </c>
      <c r="G12" s="3">
        <f>IF(B12/(1+参数!B$4)/D12*参数!B$4&lt;参数!B$3,参数!B$3,B12/(1+参数!B$4)/D12*参数!B$4)</f>
        <v>0.1</v>
      </c>
      <c r="H12" s="15">
        <f>IF(J11&lt;参数!B$6,H11+F12,F12)+IFERROR(E12*H11,0)</f>
        <v>8240.2615497928873</v>
      </c>
      <c r="I12" s="15">
        <f t="shared" si="1"/>
        <v>9888.3138597514644</v>
      </c>
      <c r="J12" s="8">
        <f t="shared" si="2"/>
        <v>-0.1010623763862305</v>
      </c>
      <c r="K12" s="1">
        <f>IF(J12&gt;参数!B$6,I12,0)</f>
        <v>0</v>
      </c>
      <c r="L12" s="1">
        <f t="shared" si="3"/>
        <v>-1000</v>
      </c>
      <c r="M12" s="12">
        <f t="shared" si="4"/>
        <v>1.0081492060825006</v>
      </c>
    </row>
    <row r="13" spans="1:13" x14ac:dyDescent="0.15">
      <c r="A13" s="2">
        <v>39416</v>
      </c>
      <c r="B13" s="1">
        <f>参数!B$2</f>
        <v>1000</v>
      </c>
      <c r="C13" s="1">
        <f>IF(J12&lt;参数!B$6,C12+B13,B13)</f>
        <v>12000</v>
      </c>
      <c r="D13" s="12">
        <v>1.0609</v>
      </c>
      <c r="E13" s="3" t="s">
        <v>42</v>
      </c>
      <c r="F13" s="3">
        <f t="shared" si="0"/>
        <v>942.50164954284105</v>
      </c>
      <c r="G13" s="3">
        <f>IF(B13/(1+参数!B$4)/D13*参数!B$4&lt;参数!B$3,参数!B$3,B13/(1+参数!B$4)/D13*参数!B$4)</f>
        <v>0.1</v>
      </c>
      <c r="H13" s="15">
        <f>IF(J12&lt;参数!B$6,H12+F13,F13)+IFERROR(E13*H12,0)</f>
        <v>9182.7631993357281</v>
      </c>
      <c r="I13" s="15">
        <f t="shared" si="1"/>
        <v>9741.9934781752727</v>
      </c>
      <c r="J13" s="8">
        <f t="shared" si="2"/>
        <v>-0.18816721015206062</v>
      </c>
      <c r="K13" s="1">
        <f>IF(J13&gt;参数!B$6,I13,0)</f>
        <v>0</v>
      </c>
      <c r="L13" s="1">
        <f t="shared" si="3"/>
        <v>-1000</v>
      </c>
      <c r="M13" s="12">
        <f t="shared" si="4"/>
        <v>0.89128791061077073</v>
      </c>
    </row>
    <row r="14" spans="1:13" x14ac:dyDescent="0.15">
      <c r="A14" s="2">
        <v>39444</v>
      </c>
      <c r="B14" s="1">
        <f>参数!B$2</f>
        <v>1000</v>
      </c>
      <c r="C14" s="1">
        <f>IF(J13&lt;参数!B$6,C13+B14,B14)</f>
        <v>13000</v>
      </c>
      <c r="D14" s="12">
        <v>1.2319</v>
      </c>
      <c r="E14" s="3" t="s">
        <v>42</v>
      </c>
      <c r="F14" s="3">
        <f t="shared" si="0"/>
        <v>811.67302540790649</v>
      </c>
      <c r="G14" s="3">
        <f>IF(B14/(1+参数!B$4)/D14*参数!B$4&lt;参数!B$3,参数!B$3,B14/(1+参数!B$4)/D14*参数!B$4)</f>
        <v>0.1</v>
      </c>
      <c r="H14" s="15">
        <f>IF(J13&lt;参数!B$6,H13+F14,F14)+IFERROR(E14*H13,0)</f>
        <v>9994.4362247436347</v>
      </c>
      <c r="I14" s="15">
        <f t="shared" si="1"/>
        <v>12312.145985261684</v>
      </c>
      <c r="J14" s="8">
        <f t="shared" si="2"/>
        <v>-5.2911847287562708E-2</v>
      </c>
      <c r="K14" s="1">
        <f>IF(J14&gt;参数!B$6,I14,0)</f>
        <v>0</v>
      </c>
      <c r="L14" s="1">
        <f t="shared" si="3"/>
        <v>-1000</v>
      </c>
      <c r="M14" s="12">
        <f t="shared" si="4"/>
        <v>1.034949172477527</v>
      </c>
    </row>
    <row r="15" spans="1:13" x14ac:dyDescent="0.15">
      <c r="A15" s="2">
        <v>39478</v>
      </c>
      <c r="B15" s="1">
        <f>参数!B$2</f>
        <v>1000</v>
      </c>
      <c r="C15" s="1">
        <f>IF(J14&lt;参数!B$6,C14+B15,B15)</f>
        <v>14000</v>
      </c>
      <c r="D15" s="12">
        <v>1.1205000000000001</v>
      </c>
      <c r="E15" s="3" t="s">
        <v>42</v>
      </c>
      <c r="F15" s="3">
        <f t="shared" si="0"/>
        <v>892.36947791164653</v>
      </c>
      <c r="G15" s="3">
        <f>IF(B15/(1+参数!B$4)/D15*参数!B$4&lt;参数!B$3,参数!B$3,B15/(1+参数!B$4)/D15*参数!B$4)</f>
        <v>0.1</v>
      </c>
      <c r="H15" s="15">
        <f>IF(J14&lt;参数!B$6,H14+F15,F15)+IFERROR(E15*H14,0)</f>
        <v>10886.805702655281</v>
      </c>
      <c r="I15" s="15">
        <f t="shared" si="1"/>
        <v>12198.665789825243</v>
      </c>
      <c r="J15" s="8">
        <f t="shared" si="2"/>
        <v>-0.12866672929819689</v>
      </c>
      <c r="K15" s="1">
        <f>IF(J15&gt;参数!B$6,I15,0)</f>
        <v>0</v>
      </c>
      <c r="L15" s="1">
        <f t="shared" si="3"/>
        <v>-1000</v>
      </c>
      <c r="M15" s="12">
        <f t="shared" si="4"/>
        <v>0.94135932117953491</v>
      </c>
    </row>
    <row r="16" spans="1:13" x14ac:dyDescent="0.15">
      <c r="A16" s="2">
        <v>39507</v>
      </c>
      <c r="B16" s="1">
        <f>参数!B$2</f>
        <v>1000</v>
      </c>
      <c r="C16" s="1">
        <f>IF(J15&lt;参数!B$6,C15+B16,B16)</f>
        <v>15000</v>
      </c>
      <c r="D16" s="12">
        <v>1.1326000000000001</v>
      </c>
      <c r="E16" s="3" t="s">
        <v>42</v>
      </c>
      <c r="F16" s="3">
        <f t="shared" si="0"/>
        <v>882.83595267526039</v>
      </c>
      <c r="G16" s="3">
        <f>IF(B16/(1+参数!B$4)/D16*参数!B$4&lt;参数!B$3,参数!B$3,B16/(1+参数!B$4)/D16*参数!B$4)</f>
        <v>0.1</v>
      </c>
      <c r="H16" s="15">
        <f>IF(J15&lt;参数!B$6,H15+F16,F16)+IFERROR(E16*H15,0)</f>
        <v>11769.641655330543</v>
      </c>
      <c r="I16" s="15">
        <f t="shared" si="1"/>
        <v>13330.296138827372</v>
      </c>
      <c r="J16" s="8">
        <f t="shared" si="2"/>
        <v>-0.11131359074484182</v>
      </c>
      <c r="K16" s="1">
        <f>IF(J16&gt;参数!B$6,I16,0)</f>
        <v>0</v>
      </c>
      <c r="L16" s="1">
        <f t="shared" si="3"/>
        <v>-1000</v>
      </c>
      <c r="M16" s="12">
        <f t="shared" si="4"/>
        <v>0.95152482567420016</v>
      </c>
    </row>
    <row r="17" spans="1:13" x14ac:dyDescent="0.15">
      <c r="A17" s="2">
        <v>39538</v>
      </c>
      <c r="B17" s="1">
        <f>参数!B$2</f>
        <v>1000</v>
      </c>
      <c r="C17" s="1">
        <f>IF(J16&lt;参数!B$6,C16+B17,B17)</f>
        <v>16000</v>
      </c>
      <c r="D17" s="12">
        <v>0.92610000000000003</v>
      </c>
      <c r="E17" s="3" t="s">
        <v>42</v>
      </c>
      <c r="F17" s="3">
        <f t="shared" si="0"/>
        <v>1079.6804136670703</v>
      </c>
      <c r="G17" s="3">
        <f>IF(B17/(1+参数!B$4)/D17*参数!B$4&lt;参数!B$3,参数!B$3,B17/(1+参数!B$4)/D17*参数!B$4)</f>
        <v>0.10796890292614189</v>
      </c>
      <c r="H17" s="15">
        <f>IF(J16&lt;参数!B$6,H16+F17,F17)+IFERROR(E17*H16,0)</f>
        <v>12849.322068997613</v>
      </c>
      <c r="I17" s="15">
        <f t="shared" si="1"/>
        <v>11899.757168098689</v>
      </c>
      <c r="J17" s="8">
        <f t="shared" si="2"/>
        <v>-0.25626517699383189</v>
      </c>
      <c r="K17" s="1">
        <f>IF(J17&gt;参数!B$6,I17,0)</f>
        <v>0</v>
      </c>
      <c r="L17" s="1">
        <f t="shared" si="3"/>
        <v>-1000</v>
      </c>
      <c r="M17" s="12">
        <f t="shared" si="4"/>
        <v>0.77803914979416988</v>
      </c>
    </row>
    <row r="18" spans="1:13" x14ac:dyDescent="0.15">
      <c r="A18" s="2">
        <v>39568</v>
      </c>
      <c r="B18" s="1">
        <f>参数!B$2</f>
        <v>1000</v>
      </c>
      <c r="C18" s="1">
        <f>IF(J17&lt;参数!B$6,C17+B18,B18)</f>
        <v>17000</v>
      </c>
      <c r="D18" s="12">
        <v>0.94489999999999996</v>
      </c>
      <c r="E18" s="3" t="s">
        <v>42</v>
      </c>
      <c r="F18" s="3">
        <f t="shared" si="0"/>
        <v>1058.201057548071</v>
      </c>
      <c r="G18" s="3">
        <f>IF(B18/(1+参数!B$4)/D18*参数!B$4&lt;参数!B$3,参数!B$3,B18/(1+参数!B$4)/D18*参数!B$4)</f>
        <v>0.10582072282770665</v>
      </c>
      <c r="H18" s="15">
        <f>IF(J17&lt;参数!B$6,H17+F18,F18)+IFERROR(E18*H17,0)</f>
        <v>13907.523126545684</v>
      </c>
      <c r="I18" s="15">
        <f t="shared" si="1"/>
        <v>13141.218602273017</v>
      </c>
      <c r="J18" s="8">
        <f t="shared" si="2"/>
        <v>-0.22698714104276374</v>
      </c>
      <c r="K18" s="1">
        <f>IF(J18&gt;参数!B$6,I18,0)</f>
        <v>0</v>
      </c>
      <c r="L18" s="1">
        <f t="shared" si="3"/>
        <v>-1000</v>
      </c>
      <c r="M18" s="12">
        <f t="shared" si="4"/>
        <v>0.79383348735612891</v>
      </c>
    </row>
    <row r="19" spans="1:13" x14ac:dyDescent="0.15">
      <c r="A19" s="2">
        <v>39598</v>
      </c>
      <c r="B19" s="1">
        <f>参数!B$2</f>
        <v>1000</v>
      </c>
      <c r="C19" s="1">
        <f>IF(J18&lt;参数!B$6,C18+B19,B19)</f>
        <v>18000</v>
      </c>
      <c r="D19" s="12">
        <v>0.89400000000000002</v>
      </c>
      <c r="E19" s="3" t="s">
        <v>42</v>
      </c>
      <c r="F19" s="3">
        <f t="shared" si="0"/>
        <v>1118.4431256837781</v>
      </c>
      <c r="G19" s="3">
        <f>IF(B19/(1+参数!B$4)/D19*参数!B$4&lt;参数!B$3,参数!B$3,B19/(1+参数!B$4)/D19*参数!B$4)</f>
        <v>0.111845638702349</v>
      </c>
      <c r="H19" s="15">
        <f>IF(J18&lt;参数!B$6,H18+F19,F19)+IFERROR(E19*H18,0)</f>
        <v>15025.966252229462</v>
      </c>
      <c r="I19" s="15">
        <f t="shared" si="1"/>
        <v>13433.213829493139</v>
      </c>
      <c r="J19" s="8">
        <f t="shared" si="2"/>
        <v>-0.25371034280593674</v>
      </c>
      <c r="K19" s="1">
        <f>IF(J19&gt;参数!B$6,I19,0)</f>
        <v>0</v>
      </c>
      <c r="L19" s="1">
        <f t="shared" si="3"/>
        <v>-1000</v>
      </c>
      <c r="M19" s="12">
        <f t="shared" si="4"/>
        <v>0.75107115853146289</v>
      </c>
    </row>
    <row r="20" spans="1:13" x14ac:dyDescent="0.15">
      <c r="A20" s="2">
        <v>39629</v>
      </c>
      <c r="B20" s="1">
        <f>参数!B$2</f>
        <v>1000</v>
      </c>
      <c r="C20" s="1">
        <f>IF(J19&lt;参数!B$6,C19+B20,B20)</f>
        <v>19000</v>
      </c>
      <c r="D20" s="12">
        <v>0.70920000000000005</v>
      </c>
      <c r="E20" s="3" t="s">
        <v>42</v>
      </c>
      <c r="F20" s="3">
        <f t="shared" si="0"/>
        <v>1409.8406798517685</v>
      </c>
      <c r="G20" s="3">
        <f>IF(B20/(1+参数!B$4)/D20*参数!B$4&lt;参数!B$3,参数!B$3,B20/(1+参数!B$4)/D20*参数!B$4)</f>
        <v>0.1409898491256345</v>
      </c>
      <c r="H20" s="15">
        <f>IF(J19&lt;参数!B$6,H19+F20,F20)+IFERROR(E20*H19,0)</f>
        <v>16435.806932081232</v>
      </c>
      <c r="I20" s="15">
        <f t="shared" si="1"/>
        <v>11656.27427623201</v>
      </c>
      <c r="J20" s="8">
        <f t="shared" si="2"/>
        <v>-0.38651188019831528</v>
      </c>
      <c r="K20" s="1">
        <f>IF(J20&gt;参数!B$6,I20,0)</f>
        <v>0</v>
      </c>
      <c r="L20" s="1">
        <f t="shared" si="3"/>
        <v>-1000</v>
      </c>
      <c r="M20" s="12">
        <f t="shared" si="4"/>
        <v>0.59581618079475784</v>
      </c>
    </row>
    <row r="21" spans="1:13" x14ac:dyDescent="0.15">
      <c r="A21" s="2">
        <v>39660</v>
      </c>
      <c r="B21" s="1">
        <f>参数!B$2</f>
        <v>1000</v>
      </c>
      <c r="C21" s="1">
        <f>IF(J20&lt;参数!B$6,C20+B21,B21)</f>
        <v>20000</v>
      </c>
      <c r="D21" s="12">
        <v>0.72989999999999999</v>
      </c>
      <c r="E21" s="3" t="s">
        <v>42</v>
      </c>
      <c r="F21" s="3">
        <f t="shared" si="0"/>
        <v>1369.8630067542808</v>
      </c>
      <c r="G21" s="3">
        <f>IF(B21/(1+参数!B$4)/D21*参数!B$4&lt;参数!B$3,参数!B$3,B21/(1+参数!B$4)/D21*参数!B$4)</f>
        <v>0.13699137005055489</v>
      </c>
      <c r="H21" s="15">
        <f>IF(J20&lt;参数!B$6,H20+F21,F21)+IFERROR(E21*H20,0)</f>
        <v>17805.669938835512</v>
      </c>
      <c r="I21" s="15">
        <f t="shared" si="1"/>
        <v>12996.35848835604</v>
      </c>
      <c r="J21" s="8">
        <f t="shared" si="2"/>
        <v>-0.35018207558219805</v>
      </c>
      <c r="K21" s="1">
        <f>IF(J21&gt;参数!B$6,I21,0)</f>
        <v>0</v>
      </c>
      <c r="L21" s="1">
        <f t="shared" si="3"/>
        <v>-1000</v>
      </c>
      <c r="M21" s="12">
        <f t="shared" si="4"/>
        <v>0.61320675459968088</v>
      </c>
    </row>
    <row r="22" spans="1:13" x14ac:dyDescent="0.15">
      <c r="A22" s="2">
        <v>39689</v>
      </c>
      <c r="B22" s="1">
        <f>参数!B$2</f>
        <v>1000</v>
      </c>
      <c r="C22" s="1">
        <f>IF(J21&lt;参数!B$6,C21+B22,B22)</f>
        <v>21000</v>
      </c>
      <c r="D22" s="12">
        <v>0.6</v>
      </c>
      <c r="E22" s="3" t="s">
        <v>42</v>
      </c>
      <c r="F22" s="3">
        <f t="shared" si="0"/>
        <v>1666.3889166638892</v>
      </c>
      <c r="G22" s="3">
        <f>IF(B22/(1+参数!B$4)/D22*参数!B$4&lt;参数!B$3,参数!B$3,B22/(1+参数!B$4)/D22*参数!B$4)</f>
        <v>0.16665000166650004</v>
      </c>
      <c r="H22" s="15">
        <f>IF(J21&lt;参数!B$6,H21+F22,F22)+IFERROR(E22*H21,0)</f>
        <v>19472.058855499403</v>
      </c>
      <c r="I22" s="15">
        <f t="shared" si="1"/>
        <v>11683.235313299641</v>
      </c>
      <c r="J22" s="8">
        <f t="shared" si="2"/>
        <v>-0.44365546127144562</v>
      </c>
      <c r="K22" s="1">
        <f>IF(J22&gt;参数!B$6,I22,0)</f>
        <v>0</v>
      </c>
      <c r="L22" s="1">
        <f t="shared" si="3"/>
        <v>-1000</v>
      </c>
      <c r="M22" s="12">
        <f t="shared" si="4"/>
        <v>0.50407460304125018</v>
      </c>
    </row>
    <row r="23" spans="1:13" x14ac:dyDescent="0.15">
      <c r="A23" s="2">
        <v>39717</v>
      </c>
      <c r="B23" s="1">
        <f>参数!B$2</f>
        <v>1000</v>
      </c>
      <c r="C23" s="1">
        <f>IF(J22&lt;参数!B$6,C22+B23,B23)</f>
        <v>22000</v>
      </c>
      <c r="D23" s="12">
        <v>0.57540000000000002</v>
      </c>
      <c r="E23" s="3" t="s">
        <v>42</v>
      </c>
      <c r="F23" s="3">
        <f t="shared" si="0"/>
        <v>1737.6194390561029</v>
      </c>
      <c r="G23" s="3">
        <f>IF(B23/(1+参数!B$4)/D23*参数!B$4&lt;参数!B$3,参数!B$3,B23/(1+参数!B$4)/D23*参数!B$4)</f>
        <v>0.17377476711835246</v>
      </c>
      <c r="H23" s="15">
        <f>IF(J22&lt;参数!B$6,H22+F23,F23)+IFERROR(E23*H22,0)</f>
        <v>21209.678294555506</v>
      </c>
      <c r="I23" s="15">
        <f t="shared" si="1"/>
        <v>12204.048890687238</v>
      </c>
      <c r="J23" s="8">
        <f t="shared" si="2"/>
        <v>-0.44527050496876186</v>
      </c>
      <c r="K23" s="1">
        <f>IF(J23&gt;参数!B$6,I23,0)</f>
        <v>0</v>
      </c>
      <c r="L23" s="1">
        <f t="shared" si="3"/>
        <v>-1000</v>
      </c>
      <c r="M23" s="12">
        <f t="shared" si="4"/>
        <v>0.48340754431655891</v>
      </c>
    </row>
    <row r="24" spans="1:13" x14ac:dyDescent="0.15">
      <c r="A24" s="2">
        <v>39752</v>
      </c>
      <c r="B24" s="1">
        <f>参数!B$2</f>
        <v>1000</v>
      </c>
      <c r="C24" s="1">
        <f>IF(J23&lt;参数!B$6,C23+B24,B24)</f>
        <v>23000</v>
      </c>
      <c r="D24" s="12">
        <v>0.4491</v>
      </c>
      <c r="E24" s="3" t="s">
        <v>42</v>
      </c>
      <c r="F24" s="3">
        <f t="shared" si="0"/>
        <v>2226.1798145339399</v>
      </c>
      <c r="G24" s="3">
        <f>IF(B24/(1+参数!B$4)/D24*参数!B$4&lt;参数!B$3,参数!B$3,B24/(1+参数!B$4)/D24*参数!B$4)</f>
        <v>0.22264529280761527</v>
      </c>
      <c r="H24" s="15">
        <f>IF(J23&lt;参数!B$6,H23+F24,F24)+IFERROR(E24*H23,0)</f>
        <v>23435.858109089444</v>
      </c>
      <c r="I24" s="15">
        <f t="shared" si="1"/>
        <v>10525.04387679207</v>
      </c>
      <c r="J24" s="8">
        <f t="shared" si="2"/>
        <v>-0.54238939666121433</v>
      </c>
      <c r="K24" s="1">
        <f>IF(J24&gt;参数!B$6,I24,0)</f>
        <v>0</v>
      </c>
      <c r="L24" s="1">
        <f t="shared" si="3"/>
        <v>-1000</v>
      </c>
      <c r="M24" s="12">
        <f t="shared" si="4"/>
        <v>0.37729984037637571</v>
      </c>
    </row>
    <row r="25" spans="1:13" x14ac:dyDescent="0.15">
      <c r="A25" s="2">
        <v>39780</v>
      </c>
      <c r="B25" s="1">
        <f>参数!B$2</f>
        <v>1000</v>
      </c>
      <c r="C25" s="1">
        <f>IF(J24&lt;参数!B$6,C24+B25,B25)</f>
        <v>24000</v>
      </c>
      <c r="D25" s="12">
        <v>0.50439999999999996</v>
      </c>
      <c r="E25" s="3" t="s">
        <v>42</v>
      </c>
      <c r="F25" s="3">
        <f t="shared" si="0"/>
        <v>1982.1605163970232</v>
      </c>
      <c r="G25" s="3">
        <f>IF(B25/(1+参数!B$4)/D25*参数!B$4&lt;参数!B$3,参数!B$3,B25/(1+参数!B$4)/D25*参数!B$4)</f>
        <v>0.198235529341594</v>
      </c>
      <c r="H25" s="15">
        <f>IF(J24&lt;参数!B$6,H24+F25,F25)+IFERROR(E25*H24,0)</f>
        <v>25418.018625486467</v>
      </c>
      <c r="I25" s="15">
        <f t="shared" si="1"/>
        <v>12820.848594695373</v>
      </c>
      <c r="J25" s="8">
        <f t="shared" si="2"/>
        <v>-0.46579797522102606</v>
      </c>
      <c r="K25" s="1">
        <f>IF(J25&gt;参数!B$6,I25,0)</f>
        <v>0</v>
      </c>
      <c r="L25" s="1">
        <f t="shared" si="3"/>
        <v>-1000</v>
      </c>
      <c r="M25" s="12">
        <f t="shared" si="4"/>
        <v>0.42375871629001088</v>
      </c>
    </row>
    <row r="26" spans="1:13" x14ac:dyDescent="0.15">
      <c r="A26" s="2">
        <v>39813</v>
      </c>
      <c r="B26" s="1">
        <f>参数!B$2</f>
        <v>1000</v>
      </c>
      <c r="C26" s="1">
        <f>IF(J25&lt;参数!B$6,C25+B26,B26)</f>
        <v>25000</v>
      </c>
      <c r="D26" s="12">
        <v>0.53129999999999999</v>
      </c>
      <c r="E26" s="3" t="s">
        <v>42</v>
      </c>
      <c r="F26" s="3">
        <f t="shared" si="0"/>
        <v>1881.8215720691776</v>
      </c>
      <c r="G26" s="3">
        <f>IF(B26/(1+参数!B$4)/D26*参数!B$4&lt;参数!B$3,参数!B$3,B26/(1+参数!B$4)/D26*参数!B$4)</f>
        <v>0.18819875964596275</v>
      </c>
      <c r="H26" s="15">
        <f>IF(J25&lt;参数!B$6,H25+F26,F26)+IFERROR(E26*H25,0)</f>
        <v>27299.840197555644</v>
      </c>
      <c r="I26" s="15">
        <f t="shared" si="1"/>
        <v>14504.405096961314</v>
      </c>
      <c r="J26" s="8">
        <f t="shared" si="2"/>
        <v>-0.41982379612154741</v>
      </c>
      <c r="K26" s="1">
        <f>IF(J26&gt;参数!B$6,I26,0)</f>
        <v>0</v>
      </c>
      <c r="L26" s="1">
        <f t="shared" si="3"/>
        <v>-1000</v>
      </c>
      <c r="M26" s="12">
        <f t="shared" si="4"/>
        <v>0.44635806099302699</v>
      </c>
    </row>
    <row r="27" spans="1:13" x14ac:dyDescent="0.15">
      <c r="A27" s="2">
        <v>39836</v>
      </c>
      <c r="B27" s="1">
        <f>参数!B$2</f>
        <v>1000</v>
      </c>
      <c r="C27" s="1">
        <f>IF(J26&lt;参数!B$6,C26+B27,B27)</f>
        <v>26000</v>
      </c>
      <c r="D27" s="12">
        <v>0.58530000000000004</v>
      </c>
      <c r="E27" s="3" t="s">
        <v>42</v>
      </c>
      <c r="F27" s="3">
        <f t="shared" si="0"/>
        <v>1708.2336656916134</v>
      </c>
      <c r="G27" s="3">
        <f>IF(B27/(1+参数!B$4)/D27*参数!B$4&lt;参数!B$3,参数!B$3,B27/(1+参数!B$4)/D27*参数!B$4)</f>
        <v>0.1708354706986161</v>
      </c>
      <c r="H27" s="15">
        <f>IF(J26&lt;参数!B$6,H26+F27,F27)+IFERROR(E27*H26,0)</f>
        <v>29008.073863247257</v>
      </c>
      <c r="I27" s="15">
        <f t="shared" si="1"/>
        <v>16978.425632158622</v>
      </c>
      <c r="J27" s="8">
        <f t="shared" si="2"/>
        <v>-0.34698362953236073</v>
      </c>
      <c r="K27" s="1">
        <f>IF(J27&gt;参数!B$6,I27,0)</f>
        <v>0</v>
      </c>
      <c r="L27" s="1">
        <f t="shared" si="3"/>
        <v>-1000</v>
      </c>
      <c r="M27" s="12">
        <f t="shared" si="4"/>
        <v>0.49172477526673952</v>
      </c>
    </row>
    <row r="28" spans="1:13" x14ac:dyDescent="0.15">
      <c r="A28" s="2">
        <v>39871</v>
      </c>
      <c r="B28" s="1">
        <f>参数!B$2</f>
        <v>1000</v>
      </c>
      <c r="C28" s="1">
        <f>IF(J27&lt;参数!B$6,C27+B28,B28)</f>
        <v>27000</v>
      </c>
      <c r="D28" s="12">
        <v>0.61629999999999996</v>
      </c>
      <c r="E28" s="3" t="s">
        <v>42</v>
      </c>
      <c r="F28" s="3">
        <f t="shared" si="0"/>
        <v>1622.323150387748</v>
      </c>
      <c r="G28" s="3">
        <f>IF(B28/(1+参数!B$4)/D28*参数!B$4&lt;参数!B$3,参数!B$3,B28/(1+参数!B$4)/D28*参数!B$4)</f>
        <v>0.16224241603099143</v>
      </c>
      <c r="H28" s="15">
        <f>IF(J27&lt;参数!B$6,H27+F28,F28)+IFERROR(E28*H27,0)</f>
        <v>30630.397013635004</v>
      </c>
      <c r="I28" s="15">
        <f t="shared" si="1"/>
        <v>18877.513679503252</v>
      </c>
      <c r="J28" s="8">
        <f t="shared" si="2"/>
        <v>-0.30083282668506472</v>
      </c>
      <c r="K28" s="1">
        <f>IF(J28&gt;参数!B$6,I28,0)</f>
        <v>0</v>
      </c>
      <c r="L28" s="1">
        <f t="shared" si="3"/>
        <v>-1000</v>
      </c>
      <c r="M28" s="12">
        <f t="shared" si="4"/>
        <v>0.51776862975720406</v>
      </c>
    </row>
    <row r="29" spans="1:13" x14ac:dyDescent="0.15">
      <c r="A29" s="2">
        <v>39903</v>
      </c>
      <c r="B29" s="1">
        <f>参数!B$2</f>
        <v>1000</v>
      </c>
      <c r="C29" s="1">
        <f>IF(J28&lt;参数!B$6,C28+B29,B29)</f>
        <v>28000</v>
      </c>
      <c r="D29" s="12">
        <v>0.69620000000000004</v>
      </c>
      <c r="E29" s="3" t="s">
        <v>42</v>
      </c>
      <c r="F29" s="3">
        <f t="shared" si="0"/>
        <v>1436.1625646025568</v>
      </c>
      <c r="G29" s="3">
        <f>IF(B29/(1+参数!B$4)/D29*参数!B$4&lt;参数!B$3,参数!B$3,B29/(1+参数!B$4)/D29*参数!B$4)</f>
        <v>0.14362252369994255</v>
      </c>
      <c r="H29" s="15">
        <f>IF(J28&lt;参数!B$6,H28+F29,F29)+IFERROR(E29*H28,0)</f>
        <v>32066.55957823756</v>
      </c>
      <c r="I29" s="15">
        <f t="shared" si="1"/>
        <v>22324.738778368992</v>
      </c>
      <c r="J29" s="8">
        <f t="shared" si="2"/>
        <v>-0.20268790077253596</v>
      </c>
      <c r="K29" s="1">
        <f>IF(J29&gt;参数!B$6,I29,0)</f>
        <v>0</v>
      </c>
      <c r="L29" s="1">
        <f t="shared" si="3"/>
        <v>-1000</v>
      </c>
      <c r="M29" s="12">
        <f t="shared" si="4"/>
        <v>0.58489456439553067</v>
      </c>
    </row>
    <row r="30" spans="1:13" x14ac:dyDescent="0.15">
      <c r="A30" s="2">
        <v>39933</v>
      </c>
      <c r="B30" s="1">
        <f>参数!B$2</f>
        <v>1000</v>
      </c>
      <c r="C30" s="1">
        <f>IF(J29&lt;参数!B$6,C29+B30,B30)</f>
        <v>29000</v>
      </c>
      <c r="D30" s="12">
        <v>0.74109999999999998</v>
      </c>
      <c r="E30" s="3" t="s">
        <v>42</v>
      </c>
      <c r="F30" s="3">
        <f t="shared" si="0"/>
        <v>1349.1635122592991</v>
      </c>
      <c r="G30" s="3">
        <f>IF(B30/(1+参数!B$4)/D30*参数!B$4&lt;参数!B$3,参数!B$3,B30/(1+参数!B$4)/D30*参数!B$4)</f>
        <v>0.13492106463351777</v>
      </c>
      <c r="H30" s="15">
        <f>IF(J29&lt;参数!B$6,H29+F30,F30)+IFERROR(E30*H29,0)</f>
        <v>33415.72309049686</v>
      </c>
      <c r="I30" s="15">
        <f t="shared" si="1"/>
        <v>24764.392382367223</v>
      </c>
      <c r="J30" s="8">
        <f t="shared" si="2"/>
        <v>-0.14605543509078545</v>
      </c>
      <c r="K30" s="1">
        <f>IF(J30&gt;参数!B$6,I30,0)</f>
        <v>0</v>
      </c>
      <c r="L30" s="1">
        <f t="shared" si="3"/>
        <v>-1000</v>
      </c>
      <c r="M30" s="12">
        <f t="shared" si="4"/>
        <v>0.6226161471897842</v>
      </c>
    </row>
    <row r="31" spans="1:13" x14ac:dyDescent="0.15">
      <c r="A31" s="2">
        <v>39960</v>
      </c>
      <c r="B31" s="1">
        <f>参数!B$2</f>
        <v>1000</v>
      </c>
      <c r="C31" s="1">
        <f>IF(J30&lt;参数!B$6,C30+B31,B31)</f>
        <v>30000</v>
      </c>
      <c r="D31" s="12">
        <v>0.77190000000000003</v>
      </c>
      <c r="E31" s="3" t="s">
        <v>42</v>
      </c>
      <c r="F31" s="3">
        <f t="shared" si="0"/>
        <v>1295.3367826063563</v>
      </c>
      <c r="G31" s="3">
        <f>IF(B31/(1+参数!B$4)/D31*参数!B$4&lt;参数!B$3,参数!B$3,B31/(1+参数!B$4)/D31*参数!B$4)</f>
        <v>0.12953750615351731</v>
      </c>
      <c r="H31" s="15">
        <f>IF(J30&lt;参数!B$6,H30+F31,F31)+IFERROR(E31*H30,0)</f>
        <v>34711.059873103215</v>
      </c>
      <c r="I31" s="15">
        <f t="shared" si="1"/>
        <v>26793.467116048374</v>
      </c>
      <c r="J31" s="8">
        <f t="shared" si="2"/>
        <v>-0.10688442946505416</v>
      </c>
      <c r="K31" s="1">
        <f>IF(J31&gt;参数!B$6,I31,0)</f>
        <v>0</v>
      </c>
      <c r="L31" s="1">
        <f t="shared" si="3"/>
        <v>-1000</v>
      </c>
      <c r="M31" s="12">
        <f t="shared" si="4"/>
        <v>0.64849197681256843</v>
      </c>
    </row>
    <row r="32" spans="1:13" x14ac:dyDescent="0.15">
      <c r="A32" s="2">
        <v>39994</v>
      </c>
      <c r="B32" s="1">
        <f>参数!B$2</f>
        <v>1000</v>
      </c>
      <c r="C32" s="1">
        <f>IF(J31&lt;参数!B$6,C31+B32,B32)</f>
        <v>31000</v>
      </c>
      <c r="D32" s="12">
        <v>0.8538</v>
      </c>
      <c r="E32" s="3" t="s">
        <v>42</v>
      </c>
      <c r="F32" s="3">
        <f t="shared" si="0"/>
        <v>1171.0973158386735</v>
      </c>
      <c r="G32" s="3">
        <f>IF(B32/(1+参数!B$4)/D32*参数!B$4&lt;参数!B$3,参数!B$3,B32/(1+参数!B$4)/D32*参数!B$4)</f>
        <v>0.11711173694061842</v>
      </c>
      <c r="H32" s="15">
        <f>IF(J31&lt;参数!B$6,H31+F32,F32)+IFERROR(E32*H31,0)</f>
        <v>35882.157188941892</v>
      </c>
      <c r="I32" s="15">
        <f t="shared" si="1"/>
        <v>30636.185807918588</v>
      </c>
      <c r="J32" s="8">
        <f t="shared" si="2"/>
        <v>-1.1735941680045547E-2</v>
      </c>
      <c r="K32" s="1">
        <f>IF(J32&gt;参数!B$6,I32,0)</f>
        <v>0</v>
      </c>
      <c r="L32" s="1">
        <f t="shared" si="3"/>
        <v>-1000</v>
      </c>
      <c r="M32" s="12">
        <f t="shared" si="4"/>
        <v>0.71729816012769909</v>
      </c>
    </row>
    <row r="33" spans="1:13" x14ac:dyDescent="0.15">
      <c r="A33" s="2">
        <v>40025</v>
      </c>
      <c r="B33" s="1">
        <f>参数!B$2</f>
        <v>1000</v>
      </c>
      <c r="C33" s="1">
        <f>IF(J32&lt;参数!B$6,C32+B33,B33)</f>
        <v>32000</v>
      </c>
      <c r="D33" s="12">
        <v>0.97089999999999999</v>
      </c>
      <c r="E33" s="3" t="s">
        <v>42</v>
      </c>
      <c r="F33" s="3">
        <f t="shared" si="0"/>
        <v>1029.866117086844</v>
      </c>
      <c r="G33" s="3">
        <f>IF(B33/(1+参数!B$4)/D33*参数!B$4&lt;参数!B$3,参数!B$3,B33/(1+参数!B$4)/D33*参数!B$4)</f>
        <v>0.10298692038304667</v>
      </c>
      <c r="H33" s="15">
        <f>IF(J32&lt;参数!B$6,H32+F33,F33)+IFERROR(E33*H32,0)</f>
        <v>36912.023306028736</v>
      </c>
      <c r="I33" s="15">
        <f t="shared" si="1"/>
        <v>35837.883427823297</v>
      </c>
      <c r="J33" s="8">
        <f t="shared" si="2"/>
        <v>0.11993385711947813</v>
      </c>
      <c r="K33" s="1">
        <f>IF(J33&gt;参数!B$6,I33,0)</f>
        <v>0</v>
      </c>
      <c r="L33" s="1">
        <f t="shared" si="3"/>
        <v>-1000</v>
      </c>
      <c r="M33" s="12">
        <f t="shared" si="4"/>
        <v>0.81567672015458303</v>
      </c>
    </row>
    <row r="34" spans="1:13" x14ac:dyDescent="0.15">
      <c r="A34" s="2">
        <v>40056</v>
      </c>
      <c r="B34" s="1">
        <f>参数!B$2</f>
        <v>1000</v>
      </c>
      <c r="C34" s="1">
        <f>IF(J33&lt;参数!B$6,C33+B34,B34)</f>
        <v>33000</v>
      </c>
      <c r="D34" s="12">
        <v>0.84040000000000004</v>
      </c>
      <c r="E34" s="3" t="s">
        <v>42</v>
      </c>
      <c r="F34" s="3">
        <f t="shared" si="0"/>
        <v>1189.7679925526161</v>
      </c>
      <c r="G34" s="3">
        <f>IF(B34/(1+参数!B$4)/D34*参数!B$4&lt;参数!B$3,参数!B$3,B34/(1+参数!B$4)/D34*参数!B$4)</f>
        <v>0.11897905878141363</v>
      </c>
      <c r="H34" s="15">
        <f>IF(J33&lt;参数!B$6,H33+F34,F34)+IFERROR(E34*H33,0)</f>
        <v>38101.791298581353</v>
      </c>
      <c r="I34" s="15">
        <f t="shared" si="1"/>
        <v>32020.745407327769</v>
      </c>
      <c r="J34" s="8">
        <f t="shared" si="2"/>
        <v>-2.967438159612823E-2</v>
      </c>
      <c r="K34" s="1">
        <f>IF(J34&gt;参数!B$6,I34,0)</f>
        <v>0</v>
      </c>
      <c r="L34" s="1">
        <f t="shared" si="3"/>
        <v>-1000</v>
      </c>
      <c r="M34" s="12">
        <f t="shared" si="4"/>
        <v>0.7060404939931112</v>
      </c>
    </row>
    <row r="35" spans="1:13" x14ac:dyDescent="0.15">
      <c r="A35" s="2">
        <v>40086</v>
      </c>
      <c r="B35" s="1">
        <f>参数!B$2</f>
        <v>1000</v>
      </c>
      <c r="C35" s="1">
        <f>IF(J34&lt;参数!B$6,C34+B35,B35)</f>
        <v>34000</v>
      </c>
      <c r="D35" s="12">
        <v>0.88</v>
      </c>
      <c r="E35" s="3" t="s">
        <v>42</v>
      </c>
      <c r="F35" s="3">
        <f t="shared" si="0"/>
        <v>1136.2345170441633</v>
      </c>
      <c r="G35" s="3">
        <f>IF(B35/(1+参数!B$4)/D35*参数!B$4&lt;参数!B$3,参数!B$3,B35/(1+参数!B$4)/D35*参数!B$4)</f>
        <v>0.11362500113625001</v>
      </c>
      <c r="H35" s="15">
        <f>IF(J34&lt;参数!B$6,H34+F35,F35)+IFERROR(E35*H34,0)</f>
        <v>39238.025815625515</v>
      </c>
      <c r="I35" s="15">
        <f t="shared" si="1"/>
        <v>34529.462717750452</v>
      </c>
      <c r="J35" s="8">
        <f t="shared" si="2"/>
        <v>1.5572432875013309E-2</v>
      </c>
      <c r="K35" s="1">
        <f>IF(J35&gt;参数!B$6,I35,0)</f>
        <v>0</v>
      </c>
      <c r="L35" s="1">
        <f t="shared" si="3"/>
        <v>-1000</v>
      </c>
      <c r="M35" s="12">
        <f t="shared" si="4"/>
        <v>0.73930941779383363</v>
      </c>
    </row>
    <row r="36" spans="1:13" x14ac:dyDescent="0.15">
      <c r="A36" s="2">
        <v>40116</v>
      </c>
      <c r="B36" s="1">
        <f>参数!B$2</f>
        <v>1000</v>
      </c>
      <c r="C36" s="1">
        <f>IF(J35&lt;参数!B$6,C35+B36,B36)</f>
        <v>35000</v>
      </c>
      <c r="D36" s="12">
        <v>0.9466</v>
      </c>
      <c r="E36" s="3" t="s">
        <v>42</v>
      </c>
      <c r="F36" s="3">
        <f t="shared" si="0"/>
        <v>1056.3008338482221</v>
      </c>
      <c r="G36" s="3">
        <f>IF(B36/(1+参数!B$4)/D36*参数!B$4&lt;参数!B$3,参数!B$3,B36/(1+参数!B$4)/D36*参数!B$4)</f>
        <v>0.10563067927308262</v>
      </c>
      <c r="H36" s="15">
        <f>IF(J35&lt;参数!B$6,H35+F36,F36)+IFERROR(E36*H35,0)</f>
        <v>40294.32664947374</v>
      </c>
      <c r="I36" s="15">
        <f t="shared" si="1"/>
        <v>38142.609606391845</v>
      </c>
      <c r="J36" s="8">
        <f t="shared" si="2"/>
        <v>8.978884589690983E-2</v>
      </c>
      <c r="K36" s="1">
        <f>IF(J36&gt;参数!B$6,I36,0)</f>
        <v>0</v>
      </c>
      <c r="L36" s="1">
        <f t="shared" si="3"/>
        <v>-1000</v>
      </c>
      <c r="M36" s="12">
        <f t="shared" si="4"/>
        <v>0.79526169873141239</v>
      </c>
    </row>
    <row r="37" spans="1:13" x14ac:dyDescent="0.15">
      <c r="A37" s="2">
        <v>40147</v>
      </c>
      <c r="B37" s="1">
        <f>参数!B$2</f>
        <v>1000</v>
      </c>
      <c r="C37" s="1">
        <f>IF(J36&lt;参数!B$6,C36+B37,B37)</f>
        <v>36000</v>
      </c>
      <c r="D37" s="12">
        <v>1.0345</v>
      </c>
      <c r="E37" s="3" t="s">
        <v>42</v>
      </c>
      <c r="F37" s="3">
        <f t="shared" si="0"/>
        <v>966.55389076848724</v>
      </c>
      <c r="G37" s="3">
        <f>IF(B37/(1+参数!B$4)/D37*参数!B$4&lt;参数!B$3,参数!B$3,B37/(1+参数!B$4)/D37*参数!B$4)</f>
        <v>0.1</v>
      </c>
      <c r="H37" s="15">
        <f>IF(J36&lt;参数!B$6,H36+F37,F37)+IFERROR(E37*H36,0)</f>
        <v>41260.880540242229</v>
      </c>
      <c r="I37" s="15">
        <f t="shared" si="1"/>
        <v>42684.380918880583</v>
      </c>
      <c r="J37" s="8">
        <f t="shared" si="2"/>
        <v>0.18567724774668282</v>
      </c>
      <c r="K37" s="1">
        <f>IF(J37&gt;参数!B$6,I37,0)</f>
        <v>0</v>
      </c>
      <c r="L37" s="1">
        <f t="shared" si="3"/>
        <v>-1000</v>
      </c>
      <c r="M37" s="12">
        <f t="shared" si="4"/>
        <v>0.86910862807695555</v>
      </c>
    </row>
    <row r="38" spans="1:13" x14ac:dyDescent="0.15">
      <c r="A38" s="2">
        <v>40178</v>
      </c>
      <c r="B38" s="1">
        <f>参数!B$2</f>
        <v>1000</v>
      </c>
      <c r="C38" s="1">
        <f>IF(J37&lt;参数!B$6,C37+B38,B38)</f>
        <v>37000</v>
      </c>
      <c r="D38" s="12">
        <v>1.0669</v>
      </c>
      <c r="E38" s="3" t="s">
        <v>42</v>
      </c>
      <c r="F38" s="3">
        <f t="shared" si="0"/>
        <v>937.20123722935614</v>
      </c>
      <c r="G38" s="3">
        <f>IF(B38/(1+参数!B$4)/D38*参数!B$4&lt;参数!B$3,参数!B$3,B38/(1+参数!B$4)/D38*参数!B$4)</f>
        <v>0.1</v>
      </c>
      <c r="H38" s="15">
        <f>IF(J37&lt;参数!B$6,H37+F38,F38)+IFERROR(E38*H37,0)</f>
        <v>42198.081777471583</v>
      </c>
      <c r="I38" s="15">
        <f t="shared" si="1"/>
        <v>45021.133448384433</v>
      </c>
      <c r="J38" s="8">
        <f t="shared" si="2"/>
        <v>0.21678739049687668</v>
      </c>
      <c r="K38" s="1">
        <f>IF(J38&gt;参数!B$6,I38,0)</f>
        <v>0</v>
      </c>
      <c r="L38" s="1">
        <f t="shared" si="3"/>
        <v>-1000</v>
      </c>
      <c r="M38" s="12">
        <f t="shared" si="4"/>
        <v>0.89632865664118311</v>
      </c>
    </row>
    <row r="39" spans="1:13" x14ac:dyDescent="0.15">
      <c r="A39" s="2">
        <v>40207</v>
      </c>
      <c r="B39" s="1">
        <f>参数!B$2</f>
        <v>1000</v>
      </c>
      <c r="C39" s="1">
        <f>IF(J38&lt;参数!B$6,C38+B39,B39)</f>
        <v>38000</v>
      </c>
      <c r="D39" s="12">
        <v>0.99299999999999999</v>
      </c>
      <c r="E39" s="3" t="s">
        <v>42</v>
      </c>
      <c r="F39" s="3">
        <f t="shared" si="0"/>
        <v>1006.9479407199846</v>
      </c>
      <c r="G39" s="3">
        <f>IF(B39/(1+参数!B$4)/D39*参数!B$4&lt;参数!B$3,参数!B$3,B39/(1+参数!B$4)/D39*参数!B$4)</f>
        <v>0.10069486505528702</v>
      </c>
      <c r="H39" s="15">
        <f>IF(J38&lt;参数!B$6,H38+F39,F39)+IFERROR(E39*H38,0)</f>
        <v>43205.029718191567</v>
      </c>
      <c r="I39" s="15">
        <f t="shared" si="1"/>
        <v>42902.594510164228</v>
      </c>
      <c r="J39" s="8">
        <f t="shared" si="2"/>
        <v>0.12901564500432183</v>
      </c>
      <c r="K39" s="1">
        <f>IF(J39&gt;参数!B$6,I39,0)</f>
        <v>0</v>
      </c>
      <c r="L39" s="1">
        <f t="shared" si="3"/>
        <v>-1000</v>
      </c>
      <c r="M39" s="12">
        <f t="shared" si="4"/>
        <v>0.83424346803326921</v>
      </c>
    </row>
    <row r="40" spans="1:13" x14ac:dyDescent="0.15">
      <c r="A40" s="2">
        <v>40235</v>
      </c>
      <c r="B40" s="1">
        <f>参数!B$2</f>
        <v>1000</v>
      </c>
      <c r="C40" s="1">
        <f>IF(J39&lt;参数!B$6,C39+B40,B40)</f>
        <v>39000</v>
      </c>
      <c r="D40" s="12">
        <v>1.0127999999999999</v>
      </c>
      <c r="E40" s="3" t="s">
        <v>42</v>
      </c>
      <c r="F40" s="3">
        <f t="shared" si="0"/>
        <v>987.26303317535553</v>
      </c>
      <c r="G40" s="3">
        <f>IF(B40/(1+参数!B$4)/D40*参数!B$4&lt;参数!B$3,参数!B$3,B40/(1+参数!B$4)/D40*参数!B$4)</f>
        <v>0.1</v>
      </c>
      <c r="H40" s="15">
        <f>IF(J39&lt;参数!B$6,H39+F40,F40)+IFERROR(E40*H39,0)</f>
        <v>44192.29275136692</v>
      </c>
      <c r="I40" s="15">
        <f t="shared" si="1"/>
        <v>44757.954098584414</v>
      </c>
      <c r="J40" s="8">
        <f t="shared" si="2"/>
        <v>0.1476398486816517</v>
      </c>
      <c r="K40" s="1">
        <f>IF(J40&gt;参数!B$6,I40,0)</f>
        <v>0</v>
      </c>
      <c r="L40" s="1">
        <f t="shared" si="3"/>
        <v>-1000</v>
      </c>
      <c r="M40" s="12">
        <f t="shared" si="4"/>
        <v>0.85087792993363032</v>
      </c>
    </row>
    <row r="41" spans="1:13" x14ac:dyDescent="0.15">
      <c r="A41" s="2">
        <v>40268</v>
      </c>
      <c r="B41" s="1">
        <f>参数!B$2</f>
        <v>1000</v>
      </c>
      <c r="C41" s="1">
        <f>IF(J40&lt;参数!B$6,C40+B41,B41)</f>
        <v>40000</v>
      </c>
      <c r="D41" s="12">
        <v>1.0104</v>
      </c>
      <c r="E41" s="3" t="s">
        <v>42</v>
      </c>
      <c r="F41" s="3">
        <f t="shared" si="0"/>
        <v>989.60807600950125</v>
      </c>
      <c r="G41" s="3">
        <f>IF(B41/(1+参数!B$4)/D41*参数!B$4&lt;参数!B$3,参数!B$3,B41/(1+参数!B$4)/D41*参数!B$4)</f>
        <v>0.1</v>
      </c>
      <c r="H41" s="15">
        <f>IF(J40&lt;参数!B$6,H40+F41,F41)+IFERROR(E41*H40,0)</f>
        <v>45181.900827376419</v>
      </c>
      <c r="I41" s="15">
        <f t="shared" si="1"/>
        <v>45651.792595981133</v>
      </c>
      <c r="J41" s="8">
        <f t="shared" si="2"/>
        <v>0.14129481489952833</v>
      </c>
      <c r="K41" s="1">
        <f>IF(J41&gt;参数!B$6,I41,0)</f>
        <v>0</v>
      </c>
      <c r="L41" s="1">
        <f t="shared" si="3"/>
        <v>-1000</v>
      </c>
      <c r="M41" s="12">
        <f t="shared" si="4"/>
        <v>0.84886163152146543</v>
      </c>
    </row>
    <row r="42" spans="1:13" x14ac:dyDescent="0.15">
      <c r="A42" s="2">
        <v>40298</v>
      </c>
      <c r="B42" s="1">
        <f>参数!B$2</f>
        <v>1000</v>
      </c>
      <c r="C42" s="1">
        <f>IF(J41&lt;参数!B$6,C41+B42,B42)</f>
        <v>41000</v>
      </c>
      <c r="D42" s="12">
        <v>0.94810000000000005</v>
      </c>
      <c r="E42" s="3" t="s">
        <v>42</v>
      </c>
      <c r="F42" s="3">
        <f t="shared" si="0"/>
        <v>1054.6298243225915</v>
      </c>
      <c r="G42" s="3">
        <f>IF(B42/(1+参数!B$4)/D42*参数!B$4&lt;参数!B$3,参数!B$3,B42/(1+参数!B$4)/D42*参数!B$4)</f>
        <v>0.10546355975097563</v>
      </c>
      <c r="H42" s="15">
        <f>IF(J41&lt;参数!B$6,H41+F42,F42)+IFERROR(E42*H41,0)</f>
        <v>46236.530651699009</v>
      </c>
      <c r="I42" s="15">
        <f t="shared" si="1"/>
        <v>43836.854710875836</v>
      </c>
      <c r="J42" s="8">
        <f t="shared" si="2"/>
        <v>6.9191578314044877E-2</v>
      </c>
      <c r="K42" s="1">
        <f>IF(J42&gt;参数!B$6,I42,0)</f>
        <v>0</v>
      </c>
      <c r="L42" s="1">
        <f t="shared" si="3"/>
        <v>-1000</v>
      </c>
      <c r="M42" s="12">
        <f t="shared" si="4"/>
        <v>0.79652188523901568</v>
      </c>
    </row>
    <row r="43" spans="1:13" x14ac:dyDescent="0.15">
      <c r="A43" s="2">
        <v>40329</v>
      </c>
      <c r="B43" s="1">
        <f>参数!B$2</f>
        <v>1000</v>
      </c>
      <c r="C43" s="1">
        <f>IF(J42&lt;参数!B$6,C42+B43,B43)</f>
        <v>42000</v>
      </c>
      <c r="D43" s="12">
        <v>0.87660000000000005</v>
      </c>
      <c r="E43" s="3" t="s">
        <v>42</v>
      </c>
      <c r="F43" s="3">
        <f t="shared" si="0"/>
        <v>1140.6410384330827</v>
      </c>
      <c r="G43" s="3">
        <f>IF(B43/(1+参数!B$4)/D43*参数!B$4&lt;参数!B$3,参数!B$3,B43/(1+参数!B$4)/D43*参数!B$4)</f>
        <v>0.11406570955954827</v>
      </c>
      <c r="H43" s="15">
        <f>IF(J42&lt;参数!B$6,H42+F43,F43)+IFERROR(E43*H42,0)</f>
        <v>47377.171690132091</v>
      </c>
      <c r="I43" s="15">
        <f t="shared" si="1"/>
        <v>41530.828703569794</v>
      </c>
      <c r="J43" s="8">
        <f t="shared" si="2"/>
        <v>-1.1170745153100126E-2</v>
      </c>
      <c r="K43" s="1">
        <f>IF(J43&gt;参数!B$6,I43,0)</f>
        <v>0</v>
      </c>
      <c r="L43" s="1">
        <f t="shared" si="3"/>
        <v>-1000</v>
      </c>
      <c r="M43" s="12">
        <f t="shared" si="4"/>
        <v>0.73645299504326667</v>
      </c>
    </row>
    <row r="44" spans="1:13" x14ac:dyDescent="0.15">
      <c r="A44" s="2">
        <v>40359</v>
      </c>
      <c r="B44" s="1">
        <f>参数!B$2</f>
        <v>1000</v>
      </c>
      <c r="C44" s="1">
        <f>IF(J43&lt;参数!B$6,C43+B44,B44)</f>
        <v>43000</v>
      </c>
      <c r="D44" s="12">
        <v>0.8296</v>
      </c>
      <c r="E44" s="3" t="s">
        <v>42</v>
      </c>
      <c r="F44" s="3">
        <f t="shared" si="0"/>
        <v>1205.2549084299787</v>
      </c>
      <c r="G44" s="3">
        <f>IF(B44/(1+参数!B$4)/D44*参数!B$4&lt;参数!B$3,参数!B$3,B44/(1+参数!B$4)/D44*参数!B$4)</f>
        <v>0.12052796648975411</v>
      </c>
      <c r="H44" s="15">
        <f>IF(J43&lt;参数!B$6,H43+F44,F44)+IFERROR(E44*H43,0)</f>
        <v>48582.426598562066</v>
      </c>
      <c r="I44" s="15">
        <f t="shared" si="1"/>
        <v>40303.981106167092</v>
      </c>
      <c r="J44" s="8">
        <f t="shared" si="2"/>
        <v>-6.2698113810067624E-2</v>
      </c>
      <c r="K44" s="1">
        <f>IF(J44&gt;参数!B$6,I44,0)</f>
        <v>0</v>
      </c>
      <c r="L44" s="1">
        <f t="shared" si="3"/>
        <v>-1000</v>
      </c>
      <c r="M44" s="12">
        <f t="shared" si="4"/>
        <v>0.69696715113836871</v>
      </c>
    </row>
    <row r="45" spans="1:13" x14ac:dyDescent="0.15">
      <c r="A45" s="2">
        <v>40389</v>
      </c>
      <c r="B45" s="1">
        <f>参数!B$2</f>
        <v>1000</v>
      </c>
      <c r="C45" s="1">
        <f>IF(J44&lt;参数!B$6,C44+B45,B45)</f>
        <v>44000</v>
      </c>
      <c r="D45" s="12">
        <v>0.91759999999999997</v>
      </c>
      <c r="E45" s="3" t="s">
        <v>42</v>
      </c>
      <c r="F45" s="3">
        <f t="shared" si="0"/>
        <v>1089.6807224817082</v>
      </c>
      <c r="G45" s="3">
        <f>IF(B45/(1+参数!B$4)/D45*参数!B$4&lt;参数!B$3,参数!B$3,B45/(1+参数!B$4)/D45*参数!B$4)</f>
        <v>0.10896905078454666</v>
      </c>
      <c r="H45" s="15">
        <f>IF(J44&lt;参数!B$6,H44+F45,F45)+IFERROR(E45*H44,0)</f>
        <v>49672.107321043775</v>
      </c>
      <c r="I45" s="15">
        <f t="shared" si="1"/>
        <v>45579.125677789765</v>
      </c>
      <c r="J45" s="8">
        <f t="shared" si="2"/>
        <v>3.5889219949767348E-2</v>
      </c>
      <c r="K45" s="1">
        <f>IF(J45&gt;参数!B$6,I45,0)</f>
        <v>0</v>
      </c>
      <c r="L45" s="1">
        <f t="shared" si="3"/>
        <v>-1000</v>
      </c>
      <c r="M45" s="12">
        <f t="shared" si="4"/>
        <v>0.77089809291775213</v>
      </c>
    </row>
    <row r="46" spans="1:13" x14ac:dyDescent="0.15">
      <c r="A46" s="2">
        <v>40421</v>
      </c>
      <c r="B46" s="1">
        <f>参数!B$2</f>
        <v>1000</v>
      </c>
      <c r="C46" s="1">
        <f>IF(J45&lt;参数!B$6,C45+B46,B46)</f>
        <v>45000</v>
      </c>
      <c r="D46" s="12">
        <v>0.9667</v>
      </c>
      <c r="E46" s="3" t="s">
        <v>42</v>
      </c>
      <c r="F46" s="3">
        <f t="shared" si="0"/>
        <v>1034.3400906533914</v>
      </c>
      <c r="G46" s="3">
        <f>IF(B46/(1+参数!B$4)/D46*参数!B$4&lt;参数!B$3,参数!B$3,B46/(1+参数!B$4)/D46*参数!B$4)</f>
        <v>0.10343436536660806</v>
      </c>
      <c r="H46" s="15">
        <f>IF(J45&lt;参数!B$6,H45+F46,F46)+IFERROR(E46*H45,0)</f>
        <v>50706.447411697169</v>
      </c>
      <c r="I46" s="15">
        <f t="shared" si="1"/>
        <v>49017.922712887652</v>
      </c>
      <c r="J46" s="8">
        <f t="shared" si="2"/>
        <v>8.9287171397503418E-2</v>
      </c>
      <c r="K46" s="1">
        <f>IF(J46&gt;参数!B$6,I46,0)</f>
        <v>0</v>
      </c>
      <c r="L46" s="1">
        <f t="shared" si="3"/>
        <v>-1000</v>
      </c>
      <c r="M46" s="12">
        <f t="shared" si="4"/>
        <v>0.81214819793329451</v>
      </c>
    </row>
    <row r="47" spans="1:13" x14ac:dyDescent="0.15">
      <c r="A47" s="2">
        <v>40451</v>
      </c>
      <c r="B47" s="1">
        <f>参数!B$2</f>
        <v>1000</v>
      </c>
      <c r="C47" s="1">
        <f>IF(J46&lt;参数!B$6,C46+B47,B47)</f>
        <v>46000</v>
      </c>
      <c r="D47" s="12">
        <v>0.98299999999999998</v>
      </c>
      <c r="E47" s="3" t="s">
        <v>42</v>
      </c>
      <c r="F47" s="3">
        <f t="shared" si="0"/>
        <v>1017.1905196054183</v>
      </c>
      <c r="G47" s="3">
        <f>IF(B47/(1+参数!B$4)/D47*参数!B$4&lt;参数!B$3,参数!B$3,B47/(1+参数!B$4)/D47*参数!B$4)</f>
        <v>0.10171922787375383</v>
      </c>
      <c r="H47" s="15">
        <f>IF(J46&lt;参数!B$6,H46+F47,F47)+IFERROR(E47*H46,0)</f>
        <v>51723.63793130259</v>
      </c>
      <c r="I47" s="15">
        <f t="shared" si="1"/>
        <v>50844.336086470445</v>
      </c>
      <c r="J47" s="8">
        <f t="shared" si="2"/>
        <v>0.10531165405370535</v>
      </c>
      <c r="K47" s="1">
        <f>IF(J47&gt;参数!B$6,I47,0)</f>
        <v>0</v>
      </c>
      <c r="L47" s="1">
        <f t="shared" si="3"/>
        <v>-1000</v>
      </c>
      <c r="M47" s="12">
        <f t="shared" si="4"/>
        <v>0.8258422246492485</v>
      </c>
    </row>
    <row r="48" spans="1:13" x14ac:dyDescent="0.15">
      <c r="A48" s="2">
        <v>40480</v>
      </c>
      <c r="B48" s="1">
        <f>参数!B$2</f>
        <v>1000</v>
      </c>
      <c r="C48" s="1">
        <f>IF(J47&lt;参数!B$6,C47+B48,B48)</f>
        <v>47000</v>
      </c>
      <c r="D48" s="12">
        <v>1.0747</v>
      </c>
      <c r="E48" s="3" t="s">
        <v>42</v>
      </c>
      <c r="F48" s="3">
        <f t="shared" si="0"/>
        <v>930.39918116683725</v>
      </c>
      <c r="G48" s="3">
        <f>IF(B48/(1+参数!B$4)/D48*参数!B$4&lt;参数!B$3,参数!B$3,B48/(1+参数!B$4)/D48*参数!B$4)</f>
        <v>0.1</v>
      </c>
      <c r="H48" s="15">
        <f>IF(J47&lt;参数!B$6,H47+F48,F48)+IFERROR(E48*H47,0)</f>
        <v>52654.037112469428</v>
      </c>
      <c r="I48" s="15">
        <f t="shared" si="1"/>
        <v>56587.293684770892</v>
      </c>
      <c r="J48" s="8">
        <f t="shared" si="2"/>
        <v>0.20398497201640198</v>
      </c>
      <c r="K48" s="1">
        <f>IF(J48&gt;参数!B$6,I48,0)</f>
        <v>0</v>
      </c>
      <c r="L48" s="1">
        <f t="shared" si="3"/>
        <v>-1000</v>
      </c>
      <c r="M48" s="12">
        <f t="shared" si="4"/>
        <v>0.90288162648071957</v>
      </c>
    </row>
    <row r="49" spans="1:13" x14ac:dyDescent="0.15">
      <c r="A49" s="2">
        <v>40512</v>
      </c>
      <c r="B49" s="1">
        <f>参数!B$2</f>
        <v>1000</v>
      </c>
      <c r="C49" s="1">
        <f>IF(J48&lt;参数!B$6,C48+B49,B49)</f>
        <v>48000</v>
      </c>
      <c r="D49" s="12">
        <v>1.0498000000000001</v>
      </c>
      <c r="E49" s="3" t="s">
        <v>42</v>
      </c>
      <c r="F49" s="3">
        <f t="shared" si="0"/>
        <v>952.46713659744705</v>
      </c>
      <c r="G49" s="3">
        <f>IF(B49/(1+参数!B$4)/D49*参数!B$4&lt;参数!B$3,参数!B$3,B49/(1+参数!B$4)/D49*参数!B$4)</f>
        <v>0.1</v>
      </c>
      <c r="H49" s="15">
        <f>IF(J48&lt;参数!B$6,H48+F49,F49)+IFERROR(E49*H48,0)</f>
        <v>53606.504249066878</v>
      </c>
      <c r="I49" s="15">
        <f t="shared" si="1"/>
        <v>56276.10816067041</v>
      </c>
      <c r="J49" s="8">
        <f t="shared" si="2"/>
        <v>0.17241892001396697</v>
      </c>
      <c r="K49" s="1">
        <f>IF(J49&gt;参数!B$6,I49,0)</f>
        <v>0</v>
      </c>
      <c r="L49" s="1">
        <f t="shared" si="3"/>
        <v>-1000</v>
      </c>
      <c r="M49" s="12">
        <f t="shared" si="4"/>
        <v>0.88196253045450779</v>
      </c>
    </row>
    <row r="50" spans="1:13" x14ac:dyDescent="0.15">
      <c r="A50" s="2">
        <v>40543</v>
      </c>
      <c r="B50" s="1">
        <f>参数!B$2</f>
        <v>1000</v>
      </c>
      <c r="C50" s="1">
        <f>IF(J49&lt;参数!B$6,C49+B50,B50)</f>
        <v>49000</v>
      </c>
      <c r="D50" s="12">
        <v>1.0563</v>
      </c>
      <c r="E50" s="3" t="s">
        <v>42</v>
      </c>
      <c r="F50" s="3">
        <f t="shared" si="0"/>
        <v>946.6060778188014</v>
      </c>
      <c r="G50" s="3">
        <f>IF(B50/(1+参数!B$4)/D50*参数!B$4&lt;参数!B$3,参数!B$3,B50/(1+参数!B$4)/D50*参数!B$4)</f>
        <v>0.1</v>
      </c>
      <c r="H50" s="15">
        <f>IF(J49&lt;参数!B$6,H49+F50,F50)+IFERROR(E50*H49,0)</f>
        <v>54553.110326885682</v>
      </c>
      <c r="I50" s="15">
        <f t="shared" si="1"/>
        <v>57624.45043828935</v>
      </c>
      <c r="J50" s="8">
        <f t="shared" si="2"/>
        <v>0.17600919261814996</v>
      </c>
      <c r="K50" s="1">
        <f>IF(J50&gt;参数!B$6,I50,0)</f>
        <v>0</v>
      </c>
      <c r="L50" s="1">
        <f t="shared" si="3"/>
        <v>-1000</v>
      </c>
      <c r="M50" s="12">
        <f t="shared" si="4"/>
        <v>0.88742333865412126</v>
      </c>
    </row>
    <row r="51" spans="1:13" x14ac:dyDescent="0.15">
      <c r="A51" s="2">
        <v>40574</v>
      </c>
      <c r="B51" s="1">
        <f>参数!B$2</f>
        <v>1000</v>
      </c>
      <c r="C51" s="1">
        <f>IF(J50&lt;参数!B$6,C50+B51,B51)</f>
        <v>50000</v>
      </c>
      <c r="D51" s="12">
        <v>1.0193000000000001</v>
      </c>
      <c r="E51" s="3" t="s">
        <v>42</v>
      </c>
      <c r="F51" s="3">
        <f t="shared" si="0"/>
        <v>980.96733052094567</v>
      </c>
      <c r="G51" s="3">
        <f>IF(B51/(1+参数!B$4)/D51*参数!B$4&lt;参数!B$3,参数!B$3,B51/(1+参数!B$4)/D51*参数!B$4)</f>
        <v>0.1</v>
      </c>
      <c r="H51" s="15">
        <f>IF(J50&lt;参数!B$6,H50+F51,F51)+IFERROR(E51*H50,0)</f>
        <v>55534.077657406626</v>
      </c>
      <c r="I51" s="15">
        <f t="shared" si="1"/>
        <v>56605.88535619458</v>
      </c>
      <c r="J51" s="8">
        <f t="shared" si="2"/>
        <v>0.1321177071238917</v>
      </c>
      <c r="K51" s="1">
        <f>IF(J51&gt;参数!B$6,I51,0)</f>
        <v>0</v>
      </c>
      <c r="L51" s="1">
        <f t="shared" si="3"/>
        <v>-1000</v>
      </c>
      <c r="M51" s="12">
        <f t="shared" si="4"/>
        <v>0.85633873813324413</v>
      </c>
    </row>
    <row r="52" spans="1:13" x14ac:dyDescent="0.15">
      <c r="A52" s="2">
        <v>40602</v>
      </c>
      <c r="B52" s="1">
        <f>参数!B$2</f>
        <v>1000</v>
      </c>
      <c r="C52" s="1">
        <f>IF(J51&lt;参数!B$6,C51+B52,B52)</f>
        <v>51000</v>
      </c>
      <c r="D52" s="12">
        <v>1.0844</v>
      </c>
      <c r="E52" s="3" t="s">
        <v>42</v>
      </c>
      <c r="F52" s="3">
        <f t="shared" si="0"/>
        <v>922.07672445592027</v>
      </c>
      <c r="G52" s="3">
        <f>IF(B52/(1+参数!B$4)/D52*参数!B$4&lt;参数!B$3,参数!B$3,B52/(1+参数!B$4)/D52*参数!B$4)</f>
        <v>0.1</v>
      </c>
      <c r="H52" s="15">
        <f>IF(J51&lt;参数!B$6,H51+F52,F52)+IFERROR(E52*H51,0)</f>
        <v>56456.154381862543</v>
      </c>
      <c r="I52" s="15">
        <f t="shared" si="1"/>
        <v>61221.053811691745</v>
      </c>
      <c r="J52" s="8">
        <f t="shared" si="2"/>
        <v>0.20041281983709314</v>
      </c>
      <c r="K52" s="1">
        <f>IF(J52&gt;参数!B$6,I52,0)</f>
        <v>0</v>
      </c>
      <c r="L52" s="1">
        <f t="shared" si="3"/>
        <v>-1000</v>
      </c>
      <c r="M52" s="12">
        <f t="shared" si="4"/>
        <v>0.91103083256321971</v>
      </c>
    </row>
    <row r="53" spans="1:13" x14ac:dyDescent="0.15">
      <c r="A53" s="2">
        <v>40633</v>
      </c>
      <c r="B53" s="1">
        <f>参数!B$2</f>
        <v>1000</v>
      </c>
      <c r="C53" s="1">
        <f>IF(J52&lt;参数!B$6,C52+B53,B53)</f>
        <v>52000</v>
      </c>
      <c r="D53" s="12">
        <v>1.0638000000000001</v>
      </c>
      <c r="E53" s="3" t="s">
        <v>42</v>
      </c>
      <c r="F53" s="3">
        <f t="shared" si="0"/>
        <v>939.93231810490681</v>
      </c>
      <c r="G53" s="3">
        <f>IF(B53/(1+参数!B$4)/D53*参数!B$4&lt;参数!B$3,参数!B$3,B53/(1+参数!B$4)/D53*参数!B$4)</f>
        <v>0.1</v>
      </c>
      <c r="H53" s="15">
        <f>IF(J52&lt;参数!B$6,H52+F53,F53)+IFERROR(E53*H52,0)</f>
        <v>57396.086699967447</v>
      </c>
      <c r="I53" s="15">
        <f t="shared" si="1"/>
        <v>61057.957031425372</v>
      </c>
      <c r="J53" s="8">
        <f t="shared" si="2"/>
        <v>0.17419148137356477</v>
      </c>
      <c r="K53" s="1">
        <f>IF(J53&gt;参数!B$6,I53,0)</f>
        <v>0</v>
      </c>
      <c r="L53" s="1">
        <f t="shared" si="3"/>
        <v>-1000</v>
      </c>
      <c r="M53" s="12">
        <f t="shared" si="4"/>
        <v>0.89372427119213682</v>
      </c>
    </row>
    <row r="54" spans="1:13" x14ac:dyDescent="0.15">
      <c r="A54" s="2">
        <v>40662</v>
      </c>
      <c r="B54" s="1">
        <f>参数!B$2</f>
        <v>1000</v>
      </c>
      <c r="C54" s="1">
        <f>IF(J53&lt;参数!B$6,C53+B54,B54)</f>
        <v>53000</v>
      </c>
      <c r="D54" s="12">
        <v>1.0422</v>
      </c>
      <c r="E54" s="3" t="s">
        <v>42</v>
      </c>
      <c r="F54" s="3">
        <f t="shared" si="0"/>
        <v>959.41278065630388</v>
      </c>
      <c r="G54" s="3">
        <f>IF(B54/(1+参数!B$4)/D54*参数!B$4&lt;参数!B$3,参数!B$3,B54/(1+参数!B$4)/D54*参数!B$4)</f>
        <v>0.1</v>
      </c>
      <c r="H54" s="15">
        <f>IF(J53&lt;参数!B$6,H53+F54,F54)+IFERROR(E54*H53,0)</f>
        <v>58355.499480623752</v>
      </c>
      <c r="I54" s="15">
        <f t="shared" si="1"/>
        <v>60818.101558706076</v>
      </c>
      <c r="J54" s="8">
        <f t="shared" si="2"/>
        <v>0.14751135016426553</v>
      </c>
      <c r="K54" s="1">
        <f>IF(J54&gt;参数!B$6,I54,0)</f>
        <v>0</v>
      </c>
      <c r="L54" s="1">
        <f t="shared" si="3"/>
        <v>-1000</v>
      </c>
      <c r="M54" s="12">
        <f t="shared" si="4"/>
        <v>0.87557758548265174</v>
      </c>
    </row>
    <row r="55" spans="1:13" x14ac:dyDescent="0.15">
      <c r="A55" s="2">
        <v>40694</v>
      </c>
      <c r="B55" s="1">
        <f>参数!B$2</f>
        <v>1000</v>
      </c>
      <c r="C55" s="1">
        <f>IF(J54&lt;参数!B$6,C54+B55,B55)</f>
        <v>54000</v>
      </c>
      <c r="D55" s="12">
        <v>1.0199</v>
      </c>
      <c r="E55" s="3" t="s">
        <v>42</v>
      </c>
      <c r="F55" s="3">
        <f t="shared" si="0"/>
        <v>980.39023433669968</v>
      </c>
      <c r="G55" s="3">
        <f>IF(B55/(1+参数!B$4)/D55*参数!B$4&lt;参数!B$3,参数!B$3,B55/(1+参数!B$4)/D55*参数!B$4)</f>
        <v>0.1</v>
      </c>
      <c r="H55" s="15">
        <f>IF(J54&lt;参数!B$6,H54+F55,F55)+IFERROR(E55*H54,0)</f>
        <v>59335.889714960453</v>
      </c>
      <c r="I55" s="15">
        <f t="shared" si="1"/>
        <v>60516.673920288165</v>
      </c>
      <c r="J55" s="8">
        <f t="shared" si="2"/>
        <v>0.12067914667200297</v>
      </c>
      <c r="K55" s="1">
        <f>IF(J55&gt;参数!B$6,I55,0)</f>
        <v>0</v>
      </c>
      <c r="L55" s="1">
        <f t="shared" si="3"/>
        <v>-1000</v>
      </c>
      <c r="M55" s="12">
        <f t="shared" si="4"/>
        <v>0.85684281273628538</v>
      </c>
    </row>
    <row r="56" spans="1:13" x14ac:dyDescent="0.15">
      <c r="A56" s="2">
        <v>40724</v>
      </c>
      <c r="B56" s="1">
        <f>参数!B$2</f>
        <v>1000</v>
      </c>
      <c r="C56" s="1">
        <f>IF(J55&lt;参数!B$6,C55+B56,B56)</f>
        <v>55000</v>
      </c>
      <c r="D56" s="12">
        <v>1.0418000000000001</v>
      </c>
      <c r="E56" s="3" t="s">
        <v>42</v>
      </c>
      <c r="F56" s="3">
        <f t="shared" si="0"/>
        <v>959.78114801305423</v>
      </c>
      <c r="G56" s="3">
        <f>IF(B56/(1+参数!B$4)/D56*参数!B$4&lt;参数!B$3,参数!B$3,B56/(1+参数!B$4)/D56*参数!B$4)</f>
        <v>0.1</v>
      </c>
      <c r="H56" s="15">
        <f>IF(J55&lt;参数!B$6,H55+F56,F56)+IFERROR(E56*H55,0)</f>
        <v>60295.670862973508</v>
      </c>
      <c r="I56" s="15">
        <f t="shared" si="1"/>
        <v>62816.029905045805</v>
      </c>
      <c r="J56" s="8">
        <f t="shared" si="2"/>
        <v>0.14210963463719639</v>
      </c>
      <c r="K56" s="1">
        <f>IF(J56&gt;参数!B$6,I56,0)</f>
        <v>0</v>
      </c>
      <c r="L56" s="1">
        <f t="shared" si="3"/>
        <v>-1000</v>
      </c>
      <c r="M56" s="12">
        <f t="shared" si="4"/>
        <v>0.87524153574729102</v>
      </c>
    </row>
    <row r="57" spans="1:13" x14ac:dyDescent="0.15">
      <c r="A57" s="2">
        <v>40753</v>
      </c>
      <c r="B57" s="1">
        <f>参数!B$2</f>
        <v>1000</v>
      </c>
      <c r="C57" s="1">
        <f>IF(J56&lt;参数!B$6,C56+B57,B57)</f>
        <v>56000</v>
      </c>
      <c r="D57" s="12">
        <v>1.0660000000000001</v>
      </c>
      <c r="E57" s="3" t="s">
        <v>42</v>
      </c>
      <c r="F57" s="3">
        <f t="shared" si="0"/>
        <v>937.99249530956843</v>
      </c>
      <c r="G57" s="3">
        <f>IF(B57/(1+参数!B$4)/D57*参数!B$4&lt;参数!B$3,参数!B$3,B57/(1+参数!B$4)/D57*参数!B$4)</f>
        <v>0.1</v>
      </c>
      <c r="H57" s="15">
        <f>IF(J56&lt;参数!B$6,H56+F57,F57)+IFERROR(E57*H56,0)</f>
        <v>61233.663358283076</v>
      </c>
      <c r="I57" s="15">
        <f t="shared" si="1"/>
        <v>65275.085139929761</v>
      </c>
      <c r="J57" s="8">
        <f t="shared" si="2"/>
        <v>0.16562652035588865</v>
      </c>
      <c r="K57" s="1">
        <f>IF(J57&gt;参数!B$6,I57,0)</f>
        <v>0</v>
      </c>
      <c r="L57" s="1">
        <f t="shared" si="3"/>
        <v>-1000</v>
      </c>
      <c r="M57" s="12">
        <f t="shared" si="4"/>
        <v>0.8955725447366214</v>
      </c>
    </row>
    <row r="58" spans="1:13" x14ac:dyDescent="0.15">
      <c r="A58" s="2">
        <v>40786</v>
      </c>
      <c r="B58" s="1">
        <f>参数!B$2</f>
        <v>1000</v>
      </c>
      <c r="C58" s="1">
        <f>IF(J57&lt;参数!B$6,C57+B58,B58)</f>
        <v>57000</v>
      </c>
      <c r="D58" s="12">
        <v>1.0562</v>
      </c>
      <c r="E58" s="3" t="s">
        <v>42</v>
      </c>
      <c r="F58" s="3">
        <f t="shared" si="0"/>
        <v>946.69570157167198</v>
      </c>
      <c r="G58" s="3">
        <f>IF(B58/(1+参数!B$4)/D58*参数!B$4&lt;参数!B$3,参数!B$3,B58/(1+参数!B$4)/D58*参数!B$4)</f>
        <v>0.1</v>
      </c>
      <c r="H58" s="15">
        <f>IF(J57&lt;参数!B$6,H57+F58,F58)+IFERROR(E58*H57,0)</f>
        <v>62180.359059854745</v>
      </c>
      <c r="I58" s="15">
        <f t="shared" si="1"/>
        <v>65674.895239018588</v>
      </c>
      <c r="J58" s="8">
        <f t="shared" si="2"/>
        <v>0.1521911445441857</v>
      </c>
      <c r="K58" s="1">
        <f>IF(J58&gt;参数!B$6,I58,0)</f>
        <v>0</v>
      </c>
      <c r="L58" s="1">
        <f t="shared" si="3"/>
        <v>-1000</v>
      </c>
      <c r="M58" s="12">
        <f t="shared" si="4"/>
        <v>0.887339326220281</v>
      </c>
    </row>
    <row r="59" spans="1:13" x14ac:dyDescent="0.15">
      <c r="A59" s="2">
        <v>40816</v>
      </c>
      <c r="B59" s="1">
        <f>参数!B$2</f>
        <v>1000</v>
      </c>
      <c r="C59" s="1">
        <f>IF(J58&lt;参数!B$6,C58+B59,B59)</f>
        <v>58000</v>
      </c>
      <c r="D59" s="12">
        <v>0.98399999999999999</v>
      </c>
      <c r="E59" s="3" t="s">
        <v>42</v>
      </c>
      <c r="F59" s="3">
        <f t="shared" si="0"/>
        <v>1016.1568944566314</v>
      </c>
      <c r="G59" s="3">
        <f>IF(B59/(1+参数!B$4)/D59*参数!B$4&lt;参数!B$3,参数!B$3,B59/(1+参数!B$4)/D59*参数!B$4)</f>
        <v>0.10161585467469514</v>
      </c>
      <c r="H59" s="15">
        <f>IF(J58&lt;参数!B$6,H58+F59,F59)+IFERROR(E59*H58,0)</f>
        <v>63196.515954311377</v>
      </c>
      <c r="I59" s="15">
        <f t="shared" si="1"/>
        <v>62185.371699042393</v>
      </c>
      <c r="J59" s="8">
        <f t="shared" si="2"/>
        <v>7.216158101797232E-2</v>
      </c>
      <c r="K59" s="1">
        <f>IF(J59&gt;参数!B$6,I59,0)</f>
        <v>0</v>
      </c>
      <c r="L59" s="1">
        <f t="shared" si="3"/>
        <v>-1000</v>
      </c>
      <c r="M59" s="12">
        <f t="shared" si="4"/>
        <v>0.82668234898765047</v>
      </c>
    </row>
    <row r="60" spans="1:13" x14ac:dyDescent="0.15">
      <c r="A60" s="2">
        <v>40847</v>
      </c>
      <c r="B60" s="1">
        <f>参数!B$2</f>
        <v>1000</v>
      </c>
      <c r="C60" s="1">
        <f>IF(J59&lt;参数!B$6,C59+B60,B60)</f>
        <v>59000</v>
      </c>
      <c r="D60" s="12">
        <v>1.0147999999999999</v>
      </c>
      <c r="E60" s="3" t="s">
        <v>42</v>
      </c>
      <c r="F60" s="3">
        <f t="shared" si="0"/>
        <v>985.31730390224675</v>
      </c>
      <c r="G60" s="3">
        <f>IF(B60/(1+参数!B$4)/D60*参数!B$4&lt;参数!B$3,参数!B$3,B60/(1+参数!B$4)/D60*参数!B$4)</f>
        <v>0.1</v>
      </c>
      <c r="H60" s="15">
        <f>IF(J59&lt;参数!B$6,H59+F60,F60)+IFERROR(E60*H59,0)</f>
        <v>64181.833258213621</v>
      </c>
      <c r="I60" s="15">
        <f t="shared" si="1"/>
        <v>65131.724390435178</v>
      </c>
      <c r="J60" s="8">
        <f t="shared" si="2"/>
        <v>0.10392753204127425</v>
      </c>
      <c r="K60" s="1">
        <f>IF(J60&gt;参数!B$6,I60,0)</f>
        <v>0</v>
      </c>
      <c r="L60" s="1">
        <f t="shared" si="3"/>
        <v>-1000</v>
      </c>
      <c r="M60" s="12">
        <f t="shared" si="4"/>
        <v>0.85255817861043459</v>
      </c>
    </row>
    <row r="61" spans="1:13" x14ac:dyDescent="0.15">
      <c r="A61" s="2">
        <v>40877</v>
      </c>
      <c r="B61" s="1">
        <f>参数!B$2</f>
        <v>1000</v>
      </c>
      <c r="C61" s="1">
        <f>IF(J60&lt;参数!B$6,C60+B61,B61)</f>
        <v>60000</v>
      </c>
      <c r="D61" s="12">
        <v>0.98680000000000001</v>
      </c>
      <c r="E61" s="3" t="s">
        <v>42</v>
      </c>
      <c r="F61" s="3">
        <f t="shared" si="0"/>
        <v>1013.2738877945674</v>
      </c>
      <c r="G61" s="3">
        <f>IF(B61/(1+参数!B$4)/D61*参数!B$4&lt;参数!B$3,参数!B$3,B61/(1+参数!B$4)/D61*参数!B$4)</f>
        <v>0.10132752432093638</v>
      </c>
      <c r="H61" s="15">
        <f>IF(J60&lt;参数!B$6,H60+F61,F61)+IFERROR(E61*H60,0)</f>
        <v>65195.107146008188</v>
      </c>
      <c r="I61" s="15">
        <f t="shared" si="1"/>
        <v>64334.53173168088</v>
      </c>
      <c r="J61" s="8">
        <f t="shared" si="2"/>
        <v>7.2242195528014586E-2</v>
      </c>
      <c r="K61" s="1">
        <f>IF(J61&gt;参数!B$6,I61,0)</f>
        <v>0</v>
      </c>
      <c r="L61" s="1">
        <f t="shared" si="3"/>
        <v>-1000</v>
      </c>
      <c r="M61" s="12">
        <f t="shared" si="4"/>
        <v>0.8290346971351763</v>
      </c>
    </row>
    <row r="62" spans="1:13" x14ac:dyDescent="0.15">
      <c r="A62" s="2">
        <v>40907</v>
      </c>
      <c r="B62" s="1">
        <f>参数!B$2</f>
        <v>1000</v>
      </c>
      <c r="C62" s="1">
        <f>IF(J61&lt;参数!B$6,C61+B62,B62)</f>
        <v>61000</v>
      </c>
      <c r="D62" s="12">
        <v>0.90259999999999996</v>
      </c>
      <c r="E62" s="3" t="s">
        <v>42</v>
      </c>
      <c r="F62" s="3">
        <f t="shared" si="0"/>
        <v>1107.7877465432236</v>
      </c>
      <c r="G62" s="3">
        <f>IF(B62/(1+参数!B$4)/D62*参数!B$4&lt;参数!B$3,参数!B$3,B62/(1+参数!B$4)/D62*参数!B$4)</f>
        <v>0.11077997008630623</v>
      </c>
      <c r="H62" s="15">
        <f>IF(J61&lt;参数!B$6,H61+F62,F62)+IFERROR(E62*H61,0)</f>
        <v>66302.894892551412</v>
      </c>
      <c r="I62" s="15">
        <f t="shared" si="1"/>
        <v>59844.992930016902</v>
      </c>
      <c r="J62" s="8">
        <f t="shared" si="2"/>
        <v>-1.8934542130870424E-2</v>
      </c>
      <c r="K62" s="1">
        <f>IF(J62&gt;参数!B$6,I62,0)</f>
        <v>0</v>
      </c>
      <c r="L62" s="1">
        <f t="shared" si="3"/>
        <v>-1000</v>
      </c>
      <c r="M62" s="12">
        <f t="shared" si="4"/>
        <v>0.75829622784172079</v>
      </c>
    </row>
    <row r="63" spans="1:13" x14ac:dyDescent="0.15">
      <c r="A63" s="2">
        <v>40939</v>
      </c>
      <c r="B63" s="1">
        <f>参数!B$2</f>
        <v>1000</v>
      </c>
      <c r="C63" s="1">
        <f>IF(J62&lt;参数!B$6,C62+B63,B63)</f>
        <v>62000</v>
      </c>
      <c r="D63" s="12">
        <v>0.91830000000000001</v>
      </c>
      <c r="E63" s="3" t="s">
        <v>42</v>
      </c>
      <c r="F63" s="3">
        <f t="shared" si="0"/>
        <v>1088.8501731612098</v>
      </c>
      <c r="G63" s="3">
        <f>IF(B63/(1+参数!B$4)/D63*参数!B$4&lt;参数!B$3,参数!B$3,B63/(1+参数!B$4)/D63*参数!B$4)</f>
        <v>0.10888598606109115</v>
      </c>
      <c r="H63" s="15">
        <f>IF(J62&lt;参数!B$6,H62+F63,F63)+IFERROR(E63*H62,0)</f>
        <v>67391.745065712617</v>
      </c>
      <c r="I63" s="15">
        <f t="shared" si="1"/>
        <v>61885.839493843894</v>
      </c>
      <c r="J63" s="8">
        <f t="shared" si="2"/>
        <v>-1.8412984863888093E-3</v>
      </c>
      <c r="K63" s="1">
        <f>IF(J63&gt;参数!B$6,I63,0)</f>
        <v>0</v>
      </c>
      <c r="L63" s="1">
        <f t="shared" si="3"/>
        <v>-1000</v>
      </c>
      <c r="M63" s="12">
        <f t="shared" si="4"/>
        <v>0.77148617995463353</v>
      </c>
    </row>
    <row r="64" spans="1:13" x14ac:dyDescent="0.15">
      <c r="A64" s="2">
        <v>40968</v>
      </c>
      <c r="B64" s="1">
        <f>参数!B$2</f>
        <v>1000</v>
      </c>
      <c r="C64" s="1">
        <f>IF(J63&lt;参数!B$6,C63+B64,B64)</f>
        <v>63000</v>
      </c>
      <c r="D64" s="12">
        <v>0.97150000000000003</v>
      </c>
      <c r="E64" s="3" t="s">
        <v>42</v>
      </c>
      <c r="F64" s="3">
        <f t="shared" si="0"/>
        <v>1029.2301355476156</v>
      </c>
      <c r="G64" s="3">
        <f>IF(B64/(1+参数!B$4)/D64*参数!B$4&lt;参数!B$3,参数!B$3,B64/(1+参数!B$4)/D64*参数!B$4)</f>
        <v>0.10292331549140504</v>
      </c>
      <c r="H64" s="15">
        <f>IF(J63&lt;参数!B$6,H63+F64,F64)+IFERROR(E64*H63,0)</f>
        <v>68420.97520126024</v>
      </c>
      <c r="I64" s="15">
        <f t="shared" si="1"/>
        <v>66470.977408024322</v>
      </c>
      <c r="J64" s="8">
        <f t="shared" si="2"/>
        <v>5.5094879492449511E-2</v>
      </c>
      <c r="K64" s="1">
        <f>IF(J64&gt;参数!B$6,I64,0)</f>
        <v>0</v>
      </c>
      <c r="L64" s="1">
        <f t="shared" si="3"/>
        <v>-1000</v>
      </c>
      <c r="M64" s="12">
        <f t="shared" si="4"/>
        <v>0.81618079475762439</v>
      </c>
    </row>
    <row r="65" spans="1:13" x14ac:dyDescent="0.15">
      <c r="A65" s="2">
        <v>40998</v>
      </c>
      <c r="B65" s="1">
        <f>参数!B$2</f>
        <v>1000</v>
      </c>
      <c r="C65" s="1">
        <f>IF(J64&lt;参数!B$6,C64+B65,B65)</f>
        <v>64000</v>
      </c>
      <c r="D65" s="12">
        <v>0.94240000000000002</v>
      </c>
      <c r="E65" s="3" t="s">
        <v>42</v>
      </c>
      <c r="F65" s="3">
        <f t="shared" si="0"/>
        <v>1061.0079568716203</v>
      </c>
      <c r="G65" s="3">
        <f>IF(B65/(1+参数!B$4)/D65*参数!B$4&lt;参数!B$3,参数!B$3,B65/(1+参数!B$4)/D65*参数!B$4)</f>
        <v>0.10610144418495332</v>
      </c>
      <c r="H65" s="15">
        <f>IF(J64&lt;参数!B$6,H64+F65,F65)+IFERROR(E65*H64,0)</f>
        <v>69481.983158131858</v>
      </c>
      <c r="I65" s="15">
        <f t="shared" si="1"/>
        <v>65479.82092822346</v>
      </c>
      <c r="J65" s="8">
        <f t="shared" si="2"/>
        <v>2.3122202003491577E-2</v>
      </c>
      <c r="K65" s="1">
        <f>IF(J65&gt;参数!B$6,I65,0)</f>
        <v>0</v>
      </c>
      <c r="L65" s="1">
        <f t="shared" si="3"/>
        <v>-1000</v>
      </c>
      <c r="M65" s="12">
        <f t="shared" si="4"/>
        <v>0.79173317651012365</v>
      </c>
    </row>
    <row r="66" spans="1:13" x14ac:dyDescent="0.15">
      <c r="A66" s="2">
        <v>41026</v>
      </c>
      <c r="B66" s="1">
        <f>参数!B$2</f>
        <v>1000</v>
      </c>
      <c r="C66" s="1">
        <f>IF(J65&lt;参数!B$6,C65+B66,B66)</f>
        <v>65000</v>
      </c>
      <c r="D66" s="12">
        <v>0.9869</v>
      </c>
      <c r="E66" s="3" t="s">
        <v>42</v>
      </c>
      <c r="F66" s="3">
        <f t="shared" si="0"/>
        <v>1013.1712258009246</v>
      </c>
      <c r="G66" s="3">
        <f>IF(B66/(1+参数!B$4)/D66*参数!B$4&lt;参数!B$3,参数!B$3,B66/(1+参数!B$4)/D66*参数!B$4)</f>
        <v>0.10131725706748405</v>
      </c>
      <c r="H66" s="15">
        <f>IF(J65&lt;参数!B$6,H65+F66,F66)+IFERROR(E66*H65,0)</f>
        <v>70495.154383932779</v>
      </c>
      <c r="I66" s="15">
        <f t="shared" si="1"/>
        <v>69571.667861503258</v>
      </c>
      <c r="J66" s="8">
        <f t="shared" si="2"/>
        <v>7.0333351715434755E-2</v>
      </c>
      <c r="K66" s="1">
        <f>IF(J66&gt;参数!B$6,I66,0)</f>
        <v>0</v>
      </c>
      <c r="L66" s="1">
        <f t="shared" si="3"/>
        <v>-1000</v>
      </c>
      <c r="M66" s="12">
        <f t="shared" si="4"/>
        <v>0.82911870956901634</v>
      </c>
    </row>
    <row r="67" spans="1:13" x14ac:dyDescent="0.15">
      <c r="A67" s="2">
        <v>41060</v>
      </c>
      <c r="B67" s="1">
        <f>参数!B$2</f>
        <v>1000</v>
      </c>
      <c r="C67" s="1">
        <f>IF(J66&lt;参数!B$6,C66+B67,B67)</f>
        <v>66000</v>
      </c>
      <c r="D67" s="12">
        <v>0.97809999999999997</v>
      </c>
      <c r="E67" s="3" t="s">
        <v>42</v>
      </c>
      <c r="F67" s="3">
        <f t="shared" si="0"/>
        <v>1022.2858308843857</v>
      </c>
      <c r="G67" s="3">
        <f>IF(B67/(1+参数!B$4)/D67*参数!B$4&lt;参数!B$3,参数!B$3,B67/(1+参数!B$4)/D67*参数!B$4)</f>
        <v>0.10222881198231266</v>
      </c>
      <c r="H67" s="15">
        <f>IF(J66&lt;参数!B$6,H66+F67,F67)+IFERROR(E67*H66,0)</f>
        <v>71517.440214817165</v>
      </c>
      <c r="I67" s="15">
        <f t="shared" si="1"/>
        <v>69951.208274112665</v>
      </c>
      <c r="J67" s="8">
        <f t="shared" si="2"/>
        <v>5.9866792032010174E-2</v>
      </c>
      <c r="K67" s="1">
        <f>IF(J67&gt;参数!B$6,I67,0)</f>
        <v>0</v>
      </c>
      <c r="L67" s="1">
        <f t="shared" si="3"/>
        <v>-1000</v>
      </c>
      <c r="M67" s="12">
        <f t="shared" si="4"/>
        <v>0.82172561539107802</v>
      </c>
    </row>
    <row r="68" spans="1:13" x14ac:dyDescent="0.15">
      <c r="A68" s="2">
        <v>41089</v>
      </c>
      <c r="B68" s="1">
        <f>参数!B$2</f>
        <v>1000</v>
      </c>
      <c r="C68" s="1">
        <f>IF(J67&lt;参数!B$6,C67+B68,B68)</f>
        <v>67000</v>
      </c>
      <c r="D68" s="12">
        <v>0.97209999999999996</v>
      </c>
      <c r="E68" s="3" t="s">
        <v>42</v>
      </c>
      <c r="F68" s="3">
        <f t="shared" ref="F68:F125" si="5">(B68-G68)/D68</f>
        <v>1028.5949390092417</v>
      </c>
      <c r="G68" s="3">
        <f>IF(B68/(1+参数!B$4)/D68*参数!B$4&lt;参数!B$3,参数!B$3,B68/(1+参数!B$4)/D68*参数!B$4)</f>
        <v>0.1028597891162432</v>
      </c>
      <c r="H68" s="15">
        <f>IF(J67&lt;参数!B$6,H67+F68,F68)+IFERROR(E68*H67,0)</f>
        <v>72546.035153826408</v>
      </c>
      <c r="I68" s="15">
        <f t="shared" ref="I68:I125" si="6">D68*H68</f>
        <v>70522.000773034655</v>
      </c>
      <c r="J68" s="8">
        <f t="shared" ref="J68:J125" si="7">I68/C68-1</f>
        <v>5.2567175716935255E-2</v>
      </c>
      <c r="K68" s="1">
        <f>IF(J68&gt;参数!B$6,I68,0)</f>
        <v>0</v>
      </c>
      <c r="L68" s="1">
        <f t="shared" ref="L68:L125" si="8">IF(A68=MAX(A:A),-B68+K68+I68,-B68+K68)</f>
        <v>-1000</v>
      </c>
      <c r="M68" s="12">
        <f t="shared" ref="M68:M125" si="9">M67*(IFERROR(D68+E68,D68))/D67</f>
        <v>0.81668486936066553</v>
      </c>
    </row>
    <row r="69" spans="1:13" x14ac:dyDescent="0.15">
      <c r="A69" s="2">
        <v>41121</v>
      </c>
      <c r="B69" s="1">
        <f>参数!B$2</f>
        <v>1000</v>
      </c>
      <c r="C69" s="1">
        <f>IF(J68&lt;参数!B$6,C68+B69,B69)</f>
        <v>68000</v>
      </c>
      <c r="D69" s="12">
        <v>0.95089999999999997</v>
      </c>
      <c r="E69" s="3" t="s">
        <v>42</v>
      </c>
      <c r="F69" s="3">
        <f t="shared" si="5"/>
        <v>1051.524710259768</v>
      </c>
      <c r="G69" s="3">
        <f>IF(B69/(1+参数!B$4)/D69*参数!B$4&lt;参数!B$3,参数!B$3,B69/(1+参数!B$4)/D69*参数!B$4)</f>
        <v>0.10515301398664424</v>
      </c>
      <c r="H69" s="15">
        <f>IF(J68&lt;参数!B$6,H68+F69,F69)+IFERROR(E69*H68,0)</f>
        <v>73597.559864086172</v>
      </c>
      <c r="I69" s="15">
        <f t="shared" si="6"/>
        <v>69983.919674759542</v>
      </c>
      <c r="J69" s="8">
        <f t="shared" si="7"/>
        <v>2.9175289334699039E-2</v>
      </c>
      <c r="K69" s="1">
        <f>IF(J69&gt;参数!B$6,I69,0)</f>
        <v>0</v>
      </c>
      <c r="L69" s="1">
        <f t="shared" si="8"/>
        <v>-1000</v>
      </c>
      <c r="M69" s="12">
        <f t="shared" si="9"/>
        <v>0.79887423338654129</v>
      </c>
    </row>
    <row r="70" spans="1:13" x14ac:dyDescent="0.15">
      <c r="A70" s="2">
        <v>41152</v>
      </c>
      <c r="B70" s="1">
        <f>参数!B$2</f>
        <v>1000</v>
      </c>
      <c r="C70" s="1">
        <f>IF(J69&lt;参数!B$6,C69+B70,B70)</f>
        <v>69000</v>
      </c>
      <c r="D70" s="12">
        <v>0.91949999999999998</v>
      </c>
      <c r="E70" s="3" t="s">
        <v>42</v>
      </c>
      <c r="F70" s="3">
        <f t="shared" si="5"/>
        <v>1087.4293160591274</v>
      </c>
      <c r="G70" s="3">
        <f>IF(B70/(1+参数!B$4)/D70*参数!B$4&lt;参数!B$3,参数!B$3,B70/(1+参数!B$4)/D70*参数!B$4)</f>
        <v>0.10874388363230017</v>
      </c>
      <c r="H70" s="15">
        <f>IF(J69&lt;参数!B$6,H69+F70,F70)+IFERROR(E70*H69,0)</f>
        <v>74684.989180145305</v>
      </c>
      <c r="I70" s="15">
        <f t="shared" si="6"/>
        <v>68672.847551143612</v>
      </c>
      <c r="J70" s="8">
        <f t="shared" si="7"/>
        <v>-4.7413398384983374E-3</v>
      </c>
      <c r="K70" s="1">
        <f>IF(J70&gt;参数!B$6,I70,0)</f>
        <v>0</v>
      </c>
      <c r="L70" s="1">
        <f t="shared" si="8"/>
        <v>-1000</v>
      </c>
      <c r="M70" s="12">
        <f t="shared" si="9"/>
        <v>0.77249432916071581</v>
      </c>
    </row>
    <row r="71" spans="1:13" x14ac:dyDescent="0.15">
      <c r="A71" s="2">
        <v>41180</v>
      </c>
      <c r="B71" s="1">
        <f>参数!B$2</f>
        <v>1000</v>
      </c>
      <c r="C71" s="1">
        <f>IF(J70&lt;参数!B$6,C70+B71,B71)</f>
        <v>70000</v>
      </c>
      <c r="D71" s="12">
        <v>0.93220000000000003</v>
      </c>
      <c r="E71" s="3" t="s">
        <v>42</v>
      </c>
      <c r="F71" s="3">
        <f t="shared" si="5"/>
        <v>1072.6161098572004</v>
      </c>
      <c r="G71" s="3">
        <f>IF(B71/(1+参数!B$4)/D71*参数!B$4&lt;参数!B$3,参数!B$3,B71/(1+参数!B$4)/D71*参数!B$4)</f>
        <v>0.10726239111767862</v>
      </c>
      <c r="H71" s="15">
        <f>IF(J70&lt;参数!B$6,H70+F71,F71)+IFERROR(E71*H70,0)</f>
        <v>75757.60529000251</v>
      </c>
      <c r="I71" s="15">
        <f t="shared" si="6"/>
        <v>70621.239651340336</v>
      </c>
      <c r="J71" s="8">
        <f t="shared" si="7"/>
        <v>8.8748521620047871E-3</v>
      </c>
      <c r="K71" s="1">
        <f>IF(J71&gt;参数!B$6,I71,0)</f>
        <v>0</v>
      </c>
      <c r="L71" s="1">
        <f t="shared" si="8"/>
        <v>-1000</v>
      </c>
      <c r="M71" s="12">
        <f t="shared" si="9"/>
        <v>0.7831639082584223</v>
      </c>
    </row>
    <row r="72" spans="1:13" x14ac:dyDescent="0.15">
      <c r="A72" s="2">
        <v>41213</v>
      </c>
      <c r="B72" s="1">
        <f>参数!B$2</f>
        <v>1000</v>
      </c>
      <c r="C72" s="1">
        <f>IF(J71&lt;参数!B$6,C71+B72,B72)</f>
        <v>71000</v>
      </c>
      <c r="D72" s="12">
        <v>0.91830000000000001</v>
      </c>
      <c r="E72" s="3" t="s">
        <v>42</v>
      </c>
      <c r="F72" s="3">
        <f t="shared" si="5"/>
        <v>1088.8501731612098</v>
      </c>
      <c r="G72" s="3">
        <f>IF(B72/(1+参数!B$4)/D72*参数!B$4&lt;参数!B$3,参数!B$3,B72/(1+参数!B$4)/D72*参数!B$4)</f>
        <v>0.10888598606109115</v>
      </c>
      <c r="H72" s="15">
        <f>IF(J71&lt;参数!B$6,H71+F72,F72)+IFERROR(E72*H71,0)</f>
        <v>76846.455463163715</v>
      </c>
      <c r="I72" s="15">
        <f t="shared" si="6"/>
        <v>70568.100051823247</v>
      </c>
      <c r="J72" s="8">
        <f t="shared" si="7"/>
        <v>-6.0830978616444042E-3</v>
      </c>
      <c r="K72" s="1">
        <f>IF(J72&gt;参数!B$6,I72,0)</f>
        <v>0</v>
      </c>
      <c r="L72" s="1">
        <f t="shared" si="8"/>
        <v>-1000</v>
      </c>
      <c r="M72" s="12">
        <f t="shared" si="9"/>
        <v>0.77148617995463331</v>
      </c>
    </row>
    <row r="73" spans="1:13" x14ac:dyDescent="0.15">
      <c r="A73" s="2">
        <v>41243</v>
      </c>
      <c r="B73" s="1">
        <f>参数!B$2</f>
        <v>1000</v>
      </c>
      <c r="C73" s="1">
        <f>IF(J72&lt;参数!B$6,C72+B73,B73)</f>
        <v>72000</v>
      </c>
      <c r="D73" s="12">
        <v>0.86839999999999995</v>
      </c>
      <c r="E73" s="3" t="s">
        <v>42</v>
      </c>
      <c r="F73" s="3">
        <f t="shared" si="5"/>
        <v>1151.4104758262415</v>
      </c>
      <c r="G73" s="3">
        <f>IF(B73/(1+参数!B$4)/D73*参数!B$4&lt;参数!B$3,参数!B$3,B73/(1+参数!B$4)/D73*参数!B$4)</f>
        <v>0.11514279249182408</v>
      </c>
      <c r="H73" s="15">
        <f>IF(J72&lt;参数!B$6,H72+F73,F73)+IFERROR(E73*H72,0)</f>
        <v>77997.865938989955</v>
      </c>
      <c r="I73" s="15">
        <f t="shared" si="6"/>
        <v>67733.346781418877</v>
      </c>
      <c r="J73" s="8">
        <f t="shared" si="7"/>
        <v>-5.9259072480293384E-2</v>
      </c>
      <c r="K73" s="1">
        <f>IF(J73&gt;参数!B$6,I73,0)</f>
        <v>0</v>
      </c>
      <c r="L73" s="1">
        <f t="shared" si="8"/>
        <v>-1000</v>
      </c>
      <c r="M73" s="12">
        <f t="shared" si="9"/>
        <v>0.72956397546836926</v>
      </c>
    </row>
    <row r="74" spans="1:13" x14ac:dyDescent="0.15">
      <c r="A74" s="2">
        <v>41274</v>
      </c>
      <c r="B74" s="1">
        <f>参数!B$2</f>
        <v>1000</v>
      </c>
      <c r="C74" s="1">
        <f>IF(J73&lt;参数!B$6,C73+B74,B74)</f>
        <v>73000</v>
      </c>
      <c r="D74" s="12">
        <v>0.97519999999999996</v>
      </c>
      <c r="E74" s="3" t="s">
        <v>42</v>
      </c>
      <c r="F74" s="3">
        <f t="shared" si="5"/>
        <v>1025.3255405918715</v>
      </c>
      <c r="G74" s="3">
        <f>IF(B74/(1+参数!B$4)/D74*参数!B$4&lt;参数!B$3,参数!B$3,B74/(1+参数!B$4)/D74*参数!B$4)</f>
        <v>0.10253281480711651</v>
      </c>
      <c r="H74" s="15">
        <f>IF(J73&lt;参数!B$6,H73+F74,F74)+IFERROR(E74*H73,0)</f>
        <v>79023.19147958183</v>
      </c>
      <c r="I74" s="15">
        <f t="shared" si="6"/>
        <v>77063.416330888198</v>
      </c>
      <c r="J74" s="8">
        <f t="shared" si="7"/>
        <v>5.5663237409427468E-2</v>
      </c>
      <c r="K74" s="1">
        <f>IF(J74&gt;参数!B$6,I74,0)</f>
        <v>0</v>
      </c>
      <c r="L74" s="1">
        <f t="shared" si="8"/>
        <v>-1000</v>
      </c>
      <c r="M74" s="12">
        <f t="shared" si="9"/>
        <v>0.81928925480971171</v>
      </c>
    </row>
    <row r="75" spans="1:13" x14ac:dyDescent="0.15">
      <c r="A75" s="2">
        <v>41305</v>
      </c>
      <c r="B75" s="1">
        <f>参数!B$2</f>
        <v>1000</v>
      </c>
      <c r="C75" s="1">
        <f>IF(J74&lt;参数!B$6,C74+B75,B75)</f>
        <v>74000</v>
      </c>
      <c r="D75" s="12">
        <v>1.0259</v>
      </c>
      <c r="E75" s="3" t="s">
        <v>42</v>
      </c>
      <c r="F75" s="3">
        <f t="shared" si="5"/>
        <v>974.65639925918697</v>
      </c>
      <c r="G75" s="3">
        <f>IF(B75/(1+参数!B$4)/D75*参数!B$4&lt;参数!B$3,参数!B$3,B75/(1+参数!B$4)/D75*参数!B$4)</f>
        <v>0.1</v>
      </c>
      <c r="H75" s="15">
        <f>IF(J74&lt;参数!B$6,H74+F75,F75)+IFERROR(E75*H74,0)</f>
        <v>79997.847878841014</v>
      </c>
      <c r="I75" s="15">
        <f t="shared" si="6"/>
        <v>82069.792138902994</v>
      </c>
      <c r="J75" s="8">
        <f t="shared" si="7"/>
        <v>0.10905124512031072</v>
      </c>
      <c r="K75" s="1">
        <f>IF(J75&gt;参数!B$6,I75,0)</f>
        <v>0</v>
      </c>
      <c r="L75" s="1">
        <f t="shared" si="8"/>
        <v>-1000</v>
      </c>
      <c r="M75" s="12">
        <f t="shared" si="9"/>
        <v>0.86188355876669742</v>
      </c>
    </row>
    <row r="76" spans="1:13" x14ac:dyDescent="0.15">
      <c r="A76" s="2">
        <v>41333</v>
      </c>
      <c r="B76" s="1">
        <f>参数!B$2</f>
        <v>1000</v>
      </c>
      <c r="C76" s="1">
        <f>IF(J75&lt;参数!B$6,C75+B76,B76)</f>
        <v>75000</v>
      </c>
      <c r="D76" s="12">
        <v>1.0334000000000001</v>
      </c>
      <c r="E76" s="3" t="s">
        <v>42</v>
      </c>
      <c r="F76" s="3">
        <f t="shared" si="5"/>
        <v>967.5827365976387</v>
      </c>
      <c r="G76" s="3">
        <f>IF(B76/(1+参数!B$4)/D76*参数!B$4&lt;参数!B$3,参数!B$3,B76/(1+参数!B$4)/D76*参数!B$4)</f>
        <v>0.1</v>
      </c>
      <c r="H76" s="15">
        <f>IF(J75&lt;参数!B$6,H75+F76,F76)+IFERROR(E76*H75,0)</f>
        <v>80965.430615438658</v>
      </c>
      <c r="I76" s="15">
        <f t="shared" si="6"/>
        <v>83669.675997994316</v>
      </c>
      <c r="J76" s="8">
        <f t="shared" si="7"/>
        <v>0.11559567997325759</v>
      </c>
      <c r="K76" s="1">
        <f>IF(J76&gt;参数!B$6,I76,0)</f>
        <v>0</v>
      </c>
      <c r="L76" s="1">
        <f t="shared" si="8"/>
        <v>-1000</v>
      </c>
      <c r="M76" s="12">
        <f t="shared" si="9"/>
        <v>0.86818449130471309</v>
      </c>
    </row>
    <row r="77" spans="1:13" x14ac:dyDescent="0.15">
      <c r="A77" s="2">
        <v>41362</v>
      </c>
      <c r="B77" s="1">
        <f>参数!B$2</f>
        <v>1000</v>
      </c>
      <c r="C77" s="1">
        <f>IF(J76&lt;参数!B$6,C76+B77,B77)</f>
        <v>76000</v>
      </c>
      <c r="D77" s="12">
        <v>0.98360000000000003</v>
      </c>
      <c r="E77" s="3" t="s">
        <v>42</v>
      </c>
      <c r="F77" s="3">
        <f t="shared" si="5"/>
        <v>1016.5700923355722</v>
      </c>
      <c r="G77" s="3">
        <f>IF(B77/(1+参数!B$4)/D77*参数!B$4&lt;参数!B$3,参数!B$3,B77/(1+参数!B$4)/D77*参数!B$4)</f>
        <v>0.10165717873108988</v>
      </c>
      <c r="H77" s="15">
        <f>IF(J76&lt;参数!B$6,H76+F77,F77)+IFERROR(E77*H76,0)</f>
        <v>81982.000707774234</v>
      </c>
      <c r="I77" s="15">
        <f t="shared" si="6"/>
        <v>80637.495896166743</v>
      </c>
      <c r="J77" s="8">
        <f t="shared" si="7"/>
        <v>6.1019682844299261E-2</v>
      </c>
      <c r="K77" s="1">
        <f>IF(J77&gt;参数!B$6,I77,0)</f>
        <v>0</v>
      </c>
      <c r="L77" s="1">
        <f t="shared" si="8"/>
        <v>-1000</v>
      </c>
      <c r="M77" s="12">
        <f t="shared" si="9"/>
        <v>0.82634629925228931</v>
      </c>
    </row>
    <row r="78" spans="1:13" x14ac:dyDescent="0.15">
      <c r="A78" s="2">
        <v>41390</v>
      </c>
      <c r="B78" s="1">
        <f>参数!B$2</f>
        <v>1000</v>
      </c>
      <c r="C78" s="1">
        <f>IF(J77&lt;参数!B$6,C77+B78,B78)</f>
        <v>77000</v>
      </c>
      <c r="D78" s="12">
        <v>0.98609999999999998</v>
      </c>
      <c r="E78" s="3" t="s">
        <v>42</v>
      </c>
      <c r="F78" s="3">
        <f t="shared" si="5"/>
        <v>1013.993104701955</v>
      </c>
      <c r="G78" s="3">
        <f>IF(B78/(1+参数!B$4)/D78*参数!B$4&lt;参数!B$3,参数!B$3,B78/(1+参数!B$4)/D78*参数!B$4)</f>
        <v>0.10139945340219046</v>
      </c>
      <c r="H78" s="15">
        <f>IF(J77&lt;参数!B$6,H77+F78,F78)+IFERROR(E78*H77,0)</f>
        <v>82995.993812476183</v>
      </c>
      <c r="I78" s="15">
        <f t="shared" si="6"/>
        <v>81842.349498482756</v>
      </c>
      <c r="J78" s="8">
        <f t="shared" si="7"/>
        <v>6.2887655824451327E-2</v>
      </c>
      <c r="K78" s="1">
        <f>IF(J78&gt;参数!B$6,I78,0)</f>
        <v>0</v>
      </c>
      <c r="L78" s="1">
        <f t="shared" si="8"/>
        <v>-1000</v>
      </c>
      <c r="M78" s="12">
        <f t="shared" si="9"/>
        <v>0.82844661009829446</v>
      </c>
    </row>
    <row r="79" spans="1:13" x14ac:dyDescent="0.15">
      <c r="A79" s="2">
        <v>41425</v>
      </c>
      <c r="B79" s="1">
        <f>参数!B$2</f>
        <v>1000</v>
      </c>
      <c r="C79" s="1">
        <f>IF(J78&lt;参数!B$6,C78+B79,B79)</f>
        <v>78000</v>
      </c>
      <c r="D79" s="12">
        <v>1.0529999999999999</v>
      </c>
      <c r="E79" s="3" t="s">
        <v>42</v>
      </c>
      <c r="F79" s="3">
        <f t="shared" si="5"/>
        <v>949.57264957264965</v>
      </c>
      <c r="G79" s="3">
        <f>IF(B79/(1+参数!B$4)/D79*参数!B$4&lt;参数!B$3,参数!B$3,B79/(1+参数!B$4)/D79*参数!B$4)</f>
        <v>0.1</v>
      </c>
      <c r="H79" s="15">
        <f>IF(J78&lt;参数!B$6,H78+F79,F79)+IFERROR(E79*H78,0)</f>
        <v>83945.566462048839</v>
      </c>
      <c r="I79" s="15">
        <f t="shared" si="6"/>
        <v>88394.681484537417</v>
      </c>
      <c r="J79" s="8">
        <f t="shared" si="7"/>
        <v>0.13326514723765914</v>
      </c>
      <c r="K79" s="1">
        <f>IF(J79&gt;参数!B$6,I79,0)</f>
        <v>0</v>
      </c>
      <c r="L79" s="1">
        <f t="shared" si="8"/>
        <v>-1000</v>
      </c>
      <c r="M79" s="12">
        <f t="shared" si="9"/>
        <v>0.88465092833739389</v>
      </c>
    </row>
    <row r="80" spans="1:13" x14ac:dyDescent="0.15">
      <c r="A80" s="2">
        <v>41453</v>
      </c>
      <c r="B80" s="1">
        <f>参数!B$2</f>
        <v>1000</v>
      </c>
      <c r="C80" s="1">
        <f>IF(J79&lt;参数!B$6,C79+B80,B80)</f>
        <v>79000</v>
      </c>
      <c r="D80" s="12">
        <v>0.95579999999999998</v>
      </c>
      <c r="E80" s="3" t="s">
        <v>42</v>
      </c>
      <c r="F80" s="3">
        <f t="shared" si="5"/>
        <v>1046.1345323948358</v>
      </c>
      <c r="G80" s="3">
        <f>IF(B80/(1+参数!B$4)/D80*参数!B$4&lt;参数!B$3,参数!B$3,B80/(1+参数!B$4)/D80*参数!B$4)</f>
        <v>0.10461393701600756</v>
      </c>
      <c r="H80" s="15">
        <f>IF(J79&lt;参数!B$6,H79+F80,F80)+IFERROR(E80*H79,0)</f>
        <v>84991.700994443672</v>
      </c>
      <c r="I80" s="15">
        <f t="shared" si="6"/>
        <v>81235.067810489258</v>
      </c>
      <c r="J80" s="8">
        <f t="shared" si="7"/>
        <v>2.829199760112977E-2</v>
      </c>
      <c r="K80" s="1">
        <f>IF(J80&gt;参数!B$6,I80,0)</f>
        <v>0</v>
      </c>
      <c r="L80" s="1">
        <f t="shared" si="8"/>
        <v>-1000</v>
      </c>
      <c r="M80" s="12">
        <f t="shared" si="9"/>
        <v>0.80299084264471143</v>
      </c>
    </row>
    <row r="81" spans="1:13" x14ac:dyDescent="0.15">
      <c r="A81" s="2">
        <v>41486</v>
      </c>
      <c r="B81" s="1">
        <f>参数!B$2</f>
        <v>1000</v>
      </c>
      <c r="C81" s="1">
        <f>IF(J80&lt;参数!B$6,C80+B81,B81)</f>
        <v>80000</v>
      </c>
      <c r="D81" s="12">
        <v>0.96540000000000004</v>
      </c>
      <c r="E81" s="3" t="s">
        <v>42</v>
      </c>
      <c r="F81" s="3">
        <f t="shared" si="5"/>
        <v>1035.7327805580437</v>
      </c>
      <c r="G81" s="3">
        <f>IF(B81/(1+参数!B$4)/D81*参数!B$4&lt;参数!B$3,参数!B$3,B81/(1+参数!B$4)/D81*参数!B$4)</f>
        <v>0.10357364926444998</v>
      </c>
      <c r="H81" s="15">
        <f>IF(J80&lt;参数!B$6,H80+F81,F81)+IFERROR(E81*H80,0)</f>
        <v>86027.433775001715</v>
      </c>
      <c r="I81" s="15">
        <f t="shared" si="6"/>
        <v>83050.884566386652</v>
      </c>
      <c r="J81" s="8">
        <f t="shared" si="7"/>
        <v>3.8136057079833252E-2</v>
      </c>
      <c r="K81" s="1">
        <f>IF(J81&gt;参数!B$6,I81,0)</f>
        <v>0</v>
      </c>
      <c r="L81" s="1">
        <f t="shared" si="8"/>
        <v>-1000</v>
      </c>
      <c r="M81" s="12">
        <f t="shared" si="9"/>
        <v>0.81105603629337153</v>
      </c>
    </row>
    <row r="82" spans="1:13" x14ac:dyDescent="0.15">
      <c r="A82" s="2">
        <v>41516</v>
      </c>
      <c r="B82" s="1">
        <f>参数!B$2</f>
        <v>1000</v>
      </c>
      <c r="C82" s="1">
        <f>IF(J81&lt;参数!B$6,C81+B82,B82)</f>
        <v>81000</v>
      </c>
      <c r="D82" s="12">
        <v>1.0071000000000001</v>
      </c>
      <c r="E82" s="3" t="s">
        <v>42</v>
      </c>
      <c r="F82" s="3">
        <f t="shared" si="5"/>
        <v>992.8507596067916</v>
      </c>
      <c r="G82" s="3">
        <f>IF(B82/(1+参数!B$4)/D82*参数!B$4&lt;参数!B$3,参数!B$3,B82/(1+参数!B$4)/D82*参数!B$4)</f>
        <v>0.1</v>
      </c>
      <c r="H82" s="15">
        <f>IF(J81&lt;参数!B$6,H81+F82,F82)+IFERROR(E82*H81,0)</f>
        <v>87020.284534608509</v>
      </c>
      <c r="I82" s="15">
        <f t="shared" si="6"/>
        <v>87638.128554804236</v>
      </c>
      <c r="J82" s="8">
        <f t="shared" si="7"/>
        <v>8.1952204380299154E-2</v>
      </c>
      <c r="K82" s="1">
        <f>IF(J82&gt;参数!B$6,I82,0)</f>
        <v>0</v>
      </c>
      <c r="L82" s="1">
        <f t="shared" si="8"/>
        <v>-1000</v>
      </c>
      <c r="M82" s="12">
        <f t="shared" si="9"/>
        <v>0.84608922120473851</v>
      </c>
    </row>
    <row r="83" spans="1:13" x14ac:dyDescent="0.15">
      <c r="A83" s="2">
        <v>41547</v>
      </c>
      <c r="B83" s="1">
        <f>参数!B$2</f>
        <v>1000</v>
      </c>
      <c r="C83" s="1">
        <f>IF(J82&lt;参数!B$6,C82+B83,B83)</f>
        <v>82000</v>
      </c>
      <c r="D83" s="12">
        <v>1.0423</v>
      </c>
      <c r="E83" s="3" t="s">
        <v>42</v>
      </c>
      <c r="F83" s="3">
        <f t="shared" si="5"/>
        <v>959.32073299433944</v>
      </c>
      <c r="G83" s="3">
        <f>IF(B83/(1+参数!B$4)/D83*参数!B$4&lt;参数!B$3,参数!B$3,B83/(1+参数!B$4)/D83*参数!B$4)</f>
        <v>0.1</v>
      </c>
      <c r="H83" s="15">
        <f>IF(J82&lt;参数!B$6,H82+F83,F83)+IFERROR(E83*H82,0)</f>
        <v>87979.605267602848</v>
      </c>
      <c r="I83" s="15">
        <f t="shared" si="6"/>
        <v>91701.142570422453</v>
      </c>
      <c r="J83" s="8">
        <f t="shared" si="7"/>
        <v>0.11830661671246889</v>
      </c>
      <c r="K83" s="1">
        <f>IF(J83&gt;参数!B$6,I83,0)</f>
        <v>0</v>
      </c>
      <c r="L83" s="1">
        <f t="shared" si="8"/>
        <v>-1000</v>
      </c>
      <c r="M83" s="12">
        <f t="shared" si="9"/>
        <v>0.87566159791649179</v>
      </c>
    </row>
    <row r="84" spans="1:13" x14ac:dyDescent="0.15">
      <c r="A84" s="2">
        <v>41578</v>
      </c>
      <c r="B84" s="1">
        <f>参数!B$2</f>
        <v>1000</v>
      </c>
      <c r="C84" s="1">
        <f>IF(J83&lt;参数!B$6,C83+B84,B84)</f>
        <v>83000</v>
      </c>
      <c r="D84" s="12">
        <v>0.99339999999999995</v>
      </c>
      <c r="E84" s="3" t="s">
        <v>42</v>
      </c>
      <c r="F84" s="3">
        <f t="shared" si="5"/>
        <v>1006.5425263544306</v>
      </c>
      <c r="G84" s="3">
        <f>IF(B84/(1+参数!B$4)/D84*参数!B$4&lt;参数!B$3,参数!B$3,B84/(1+参数!B$4)/D84*参数!B$4)</f>
        <v>0.10065431950865715</v>
      </c>
      <c r="H84" s="15">
        <f>IF(J83&lt;参数!B$6,H83+F84,F84)+IFERROR(E84*H83,0)</f>
        <v>88986.14779395728</v>
      </c>
      <c r="I84" s="15">
        <f t="shared" si="6"/>
        <v>88398.839218517154</v>
      </c>
      <c r="J84" s="8">
        <f t="shared" si="7"/>
        <v>6.5046255644785056E-2</v>
      </c>
      <c r="K84" s="1">
        <f>IF(J84&gt;参数!B$6,I84,0)</f>
        <v>0</v>
      </c>
      <c r="L84" s="1">
        <f t="shared" si="8"/>
        <v>-1000</v>
      </c>
      <c r="M84" s="12">
        <f t="shared" si="9"/>
        <v>0.83457951776862982</v>
      </c>
    </row>
    <row r="85" spans="1:13" x14ac:dyDescent="0.15">
      <c r="A85" s="2">
        <v>41607</v>
      </c>
      <c r="B85" s="1">
        <f>参数!B$2</f>
        <v>1000</v>
      </c>
      <c r="C85" s="1">
        <f>IF(J84&lt;参数!B$6,C84+B85,B85)</f>
        <v>84000</v>
      </c>
      <c r="D85" s="12">
        <v>1.0444</v>
      </c>
      <c r="E85" s="3" t="s">
        <v>42</v>
      </c>
      <c r="F85" s="3">
        <f t="shared" si="5"/>
        <v>957.39180390654917</v>
      </c>
      <c r="G85" s="3">
        <f>IF(B85/(1+参数!B$4)/D85*参数!B$4&lt;参数!B$3,参数!B$3,B85/(1+参数!B$4)/D85*参数!B$4)</f>
        <v>0.1</v>
      </c>
      <c r="H85" s="15">
        <f>IF(J84&lt;参数!B$6,H84+F85,F85)+IFERROR(E85*H84,0)</f>
        <v>89943.539597863826</v>
      </c>
      <c r="I85" s="15">
        <f t="shared" si="6"/>
        <v>93937.032756008979</v>
      </c>
      <c r="J85" s="8">
        <f t="shared" si="7"/>
        <v>0.1182980090001069</v>
      </c>
      <c r="K85" s="1">
        <f>IF(J85&gt;参数!B$6,I85,0)</f>
        <v>0</v>
      </c>
      <c r="L85" s="1">
        <f t="shared" si="8"/>
        <v>-1000</v>
      </c>
      <c r="M85" s="12">
        <f t="shared" si="9"/>
        <v>0.8774258590271361</v>
      </c>
    </row>
    <row r="86" spans="1:13" x14ac:dyDescent="0.15">
      <c r="A86" s="2">
        <v>41639</v>
      </c>
      <c r="B86" s="1">
        <f>参数!B$2</f>
        <v>1000</v>
      </c>
      <c r="C86" s="1">
        <f>IF(J85&lt;参数!B$6,C85+B86,B86)</f>
        <v>85000</v>
      </c>
      <c r="D86" s="12">
        <v>1.0390999999999999</v>
      </c>
      <c r="E86" s="3" t="s">
        <v>42</v>
      </c>
      <c r="F86" s="3">
        <f t="shared" si="5"/>
        <v>962.27504571263603</v>
      </c>
      <c r="G86" s="3">
        <f>IF(B86/(1+参数!B$4)/D86*参数!B$4&lt;参数!B$3,参数!B$3,B86/(1+参数!B$4)/D86*参数!B$4)</f>
        <v>0.1</v>
      </c>
      <c r="H86" s="15">
        <f>IF(J85&lt;参数!B$6,H85+F86,F86)+IFERROR(E86*H85,0)</f>
        <v>90905.814643576465</v>
      </c>
      <c r="I86" s="15">
        <f t="shared" si="6"/>
        <v>94460.231996140297</v>
      </c>
      <c r="J86" s="8">
        <f t="shared" si="7"/>
        <v>0.11129684701341525</v>
      </c>
      <c r="K86" s="1">
        <f>IF(J86&gt;参数!B$6,I86,0)</f>
        <v>0</v>
      </c>
      <c r="L86" s="1">
        <f t="shared" si="8"/>
        <v>-1000</v>
      </c>
      <c r="M86" s="12">
        <f t="shared" si="9"/>
        <v>0.8729732000336049</v>
      </c>
    </row>
    <row r="87" spans="1:13" x14ac:dyDescent="0.15">
      <c r="A87" s="2">
        <v>41669</v>
      </c>
      <c r="B87" s="1">
        <f>参数!B$2</f>
        <v>1000</v>
      </c>
      <c r="C87" s="1">
        <f>IF(J86&lt;参数!B$6,C86+B87,B87)</f>
        <v>86000</v>
      </c>
      <c r="D87" s="12">
        <v>1.0723</v>
      </c>
      <c r="E87" s="3" t="s">
        <v>42</v>
      </c>
      <c r="F87" s="3">
        <f t="shared" si="5"/>
        <v>932.48158164692711</v>
      </c>
      <c r="G87" s="3">
        <f>IF(B87/(1+参数!B$4)/D87*参数!B$4&lt;参数!B$3,参数!B$3,B87/(1+参数!B$4)/D87*参数!B$4)</f>
        <v>0.1</v>
      </c>
      <c r="H87" s="15">
        <f>IF(J86&lt;参数!B$6,H86+F87,F87)+IFERROR(E87*H86,0)</f>
        <v>91838.296225223385</v>
      </c>
      <c r="I87" s="15">
        <f t="shared" si="6"/>
        <v>98478.205042307032</v>
      </c>
      <c r="J87" s="8">
        <f t="shared" si="7"/>
        <v>0.14509540746868632</v>
      </c>
      <c r="K87" s="1">
        <f>IF(J87&gt;参数!B$6,I87,0)</f>
        <v>0</v>
      </c>
      <c r="L87" s="1">
        <f t="shared" si="8"/>
        <v>-1000</v>
      </c>
      <c r="M87" s="12">
        <f t="shared" si="9"/>
        <v>0.90086532806855413</v>
      </c>
    </row>
    <row r="88" spans="1:13" x14ac:dyDescent="0.15">
      <c r="A88" s="2">
        <v>41698</v>
      </c>
      <c r="B88" s="1">
        <f>参数!B$2</f>
        <v>1000</v>
      </c>
      <c r="C88" s="1">
        <f>IF(J87&lt;参数!B$6,C87+B88,B88)</f>
        <v>87000</v>
      </c>
      <c r="D88" s="12">
        <v>1.0541</v>
      </c>
      <c r="E88" s="3" t="s">
        <v>42</v>
      </c>
      <c r="F88" s="3">
        <f t="shared" si="5"/>
        <v>948.58172848875813</v>
      </c>
      <c r="G88" s="3">
        <f>IF(B88/(1+参数!B$4)/D88*参数!B$4&lt;参数!B$3,参数!B$3,B88/(1+参数!B$4)/D88*参数!B$4)</f>
        <v>0.1</v>
      </c>
      <c r="H88" s="15">
        <f>IF(J87&lt;参数!B$6,H87+F88,F88)+IFERROR(E88*H87,0)</f>
        <v>92786.877953712145</v>
      </c>
      <c r="I88" s="15">
        <f t="shared" si="6"/>
        <v>97806.648051007971</v>
      </c>
      <c r="J88" s="8">
        <f t="shared" si="7"/>
        <v>0.12421434541388465</v>
      </c>
      <c r="K88" s="1">
        <f>IF(J88&gt;参数!B$6,I88,0)</f>
        <v>0</v>
      </c>
      <c r="L88" s="1">
        <f t="shared" si="8"/>
        <v>-1000</v>
      </c>
      <c r="M88" s="12">
        <f t="shared" si="9"/>
        <v>0.88557506510963624</v>
      </c>
    </row>
    <row r="89" spans="1:13" x14ac:dyDescent="0.15">
      <c r="A89" s="2">
        <v>41729</v>
      </c>
      <c r="B89" s="1">
        <f>参数!B$2</f>
        <v>1000</v>
      </c>
      <c r="C89" s="1">
        <f>IF(J88&lt;参数!B$6,C88+B89,B89)</f>
        <v>88000</v>
      </c>
      <c r="D89" s="12">
        <v>0.99099999999999999</v>
      </c>
      <c r="E89" s="3" t="s">
        <v>42</v>
      </c>
      <c r="F89" s="3">
        <f t="shared" si="5"/>
        <v>1008.9799212071104</v>
      </c>
      <c r="G89" s="3">
        <f>IF(B89/(1+参数!B$4)/D89*参数!B$4&lt;参数!B$3,参数!B$3,B89/(1+参数!B$4)/D89*参数!B$4)</f>
        <v>0.10089808375368316</v>
      </c>
      <c r="H89" s="15">
        <f>IF(J88&lt;参数!B$6,H88+F89,F89)+IFERROR(E89*H88,0)</f>
        <v>93795.857874919253</v>
      </c>
      <c r="I89" s="15">
        <f t="shared" si="6"/>
        <v>92951.695154044981</v>
      </c>
      <c r="J89" s="8">
        <f t="shared" si="7"/>
        <v>5.6269263114147483E-2</v>
      </c>
      <c r="K89" s="1">
        <f>IF(J89&gt;参数!B$6,I89,0)</f>
        <v>0</v>
      </c>
      <c r="L89" s="1">
        <f t="shared" si="8"/>
        <v>-1000</v>
      </c>
      <c r="M89" s="12">
        <f t="shared" si="9"/>
        <v>0.83256321935646471</v>
      </c>
    </row>
    <row r="90" spans="1:13" x14ac:dyDescent="0.15">
      <c r="A90" s="2">
        <v>41759</v>
      </c>
      <c r="B90" s="1">
        <f>参数!B$2</f>
        <v>1000</v>
      </c>
      <c r="C90" s="1">
        <f>IF(J89&lt;参数!B$6,C89+B90,B90)</f>
        <v>89000</v>
      </c>
      <c r="D90" s="12">
        <v>1.0084</v>
      </c>
      <c r="E90" s="3" t="s">
        <v>42</v>
      </c>
      <c r="F90" s="3">
        <f t="shared" si="5"/>
        <v>991.57080523601746</v>
      </c>
      <c r="G90" s="3">
        <f>IF(B90/(1+参数!B$4)/D90*参数!B$4&lt;参数!B$3,参数!B$3,B90/(1+参数!B$4)/D90*参数!B$4)</f>
        <v>0.1</v>
      </c>
      <c r="H90" s="15">
        <f>IF(J89&lt;参数!B$6,H89+F90,F90)+IFERROR(E90*H89,0)</f>
        <v>94787.428680155266</v>
      </c>
      <c r="I90" s="15">
        <f t="shared" si="6"/>
        <v>95583.643081068571</v>
      </c>
      <c r="J90" s="8">
        <f t="shared" si="7"/>
        <v>7.3973517764815311E-2</v>
      </c>
      <c r="K90" s="1">
        <f>IF(J90&gt;参数!B$6,I90,0)</f>
        <v>0</v>
      </c>
      <c r="L90" s="1">
        <f t="shared" si="8"/>
        <v>-1000</v>
      </c>
      <c r="M90" s="12">
        <f t="shared" si="9"/>
        <v>0.84718138284466094</v>
      </c>
    </row>
    <row r="91" spans="1:13" x14ac:dyDescent="0.15">
      <c r="A91" s="2">
        <v>41789</v>
      </c>
      <c r="B91" s="1">
        <f>参数!B$2</f>
        <v>1000</v>
      </c>
      <c r="C91" s="1">
        <f>IF(J90&lt;参数!B$6,C90+B91,B91)</f>
        <v>90000</v>
      </c>
      <c r="D91" s="12">
        <v>1.0249999999999999</v>
      </c>
      <c r="E91" s="3" t="s">
        <v>42</v>
      </c>
      <c r="F91" s="3">
        <f t="shared" si="5"/>
        <v>975.51219512195132</v>
      </c>
      <c r="G91" s="3">
        <f>IF(B91/(1+参数!B$4)/D91*参数!B$4&lt;参数!B$3,参数!B$3,B91/(1+参数!B$4)/D91*参数!B$4)</f>
        <v>0.1</v>
      </c>
      <c r="H91" s="15">
        <f>IF(J90&lt;参数!B$6,H90+F91,F91)+IFERROR(E91*H90,0)</f>
        <v>95762.940875277214</v>
      </c>
      <c r="I91" s="15">
        <f t="shared" si="6"/>
        <v>98157.014397159131</v>
      </c>
      <c r="J91" s="8">
        <f t="shared" si="7"/>
        <v>9.0633493301768064E-2</v>
      </c>
      <c r="K91" s="1">
        <f>IF(J91&gt;参数!B$6,I91,0)</f>
        <v>0</v>
      </c>
      <c r="L91" s="1">
        <f t="shared" si="8"/>
        <v>-1000</v>
      </c>
      <c r="M91" s="12">
        <f t="shared" si="9"/>
        <v>0.86112744686213549</v>
      </c>
    </row>
    <row r="92" spans="1:13" x14ac:dyDescent="0.15">
      <c r="A92" s="2">
        <v>41820</v>
      </c>
      <c r="B92" s="1">
        <f>参数!B$2</f>
        <v>1000</v>
      </c>
      <c r="C92" s="1">
        <f>IF(J91&lt;参数!B$6,C91+B92,B92)</f>
        <v>91000</v>
      </c>
      <c r="D92" s="12">
        <v>1.0840000000000001</v>
      </c>
      <c r="E92" s="3" t="s">
        <v>42</v>
      </c>
      <c r="F92" s="3">
        <f t="shared" si="5"/>
        <v>922.41697416974159</v>
      </c>
      <c r="G92" s="3">
        <f>IF(B92/(1+参数!B$4)/D92*参数!B$4&lt;参数!B$3,参数!B$3,B92/(1+参数!B$4)/D92*参数!B$4)</f>
        <v>0.1</v>
      </c>
      <c r="H92" s="15">
        <f>IF(J91&lt;参数!B$6,H91+F92,F92)+IFERROR(E92*H91,0)</f>
        <v>96685.357849446955</v>
      </c>
      <c r="I92" s="15">
        <f t="shared" si="6"/>
        <v>104806.92790880051</v>
      </c>
      <c r="J92" s="8">
        <f t="shared" si="7"/>
        <v>0.15172448251429138</v>
      </c>
      <c r="K92" s="1">
        <f>IF(J92&gt;参数!B$6,I92,0)</f>
        <v>0</v>
      </c>
      <c r="L92" s="1">
        <f t="shared" si="8"/>
        <v>-1000</v>
      </c>
      <c r="M92" s="12">
        <f t="shared" si="9"/>
        <v>0.91069478282785854</v>
      </c>
    </row>
    <row r="93" spans="1:13" x14ac:dyDescent="0.15">
      <c r="A93" s="2">
        <v>41851</v>
      </c>
      <c r="B93" s="1">
        <f>参数!B$2</f>
        <v>1000</v>
      </c>
      <c r="C93" s="1">
        <f>IF(J92&lt;参数!B$6,C92+B93,B93)</f>
        <v>92000</v>
      </c>
      <c r="D93" s="12">
        <v>1.0791999999999999</v>
      </c>
      <c r="E93" s="3" t="s">
        <v>42</v>
      </c>
      <c r="F93" s="3">
        <f t="shared" si="5"/>
        <v>926.51964418087471</v>
      </c>
      <c r="G93" s="3">
        <f>IF(B93/(1+参数!B$4)/D93*参数!B$4&lt;参数!B$3,参数!B$3,B93/(1+参数!B$4)/D93*参数!B$4)</f>
        <v>0.1</v>
      </c>
      <c r="H93" s="15">
        <f>IF(J92&lt;参数!B$6,H92+F93,F93)+IFERROR(E93*H92,0)</f>
        <v>97611.877493627835</v>
      </c>
      <c r="I93" s="15">
        <f t="shared" si="6"/>
        <v>105342.73819112315</v>
      </c>
      <c r="J93" s="8">
        <f t="shared" si="7"/>
        <v>0.14502976294699077</v>
      </c>
      <c r="K93" s="1">
        <f>IF(J93&gt;参数!B$6,I93,0)</f>
        <v>0</v>
      </c>
      <c r="L93" s="1">
        <f t="shared" si="8"/>
        <v>-1000</v>
      </c>
      <c r="M93" s="12">
        <f t="shared" si="9"/>
        <v>0.90666218600352844</v>
      </c>
    </row>
    <row r="94" spans="1:13" x14ac:dyDescent="0.15">
      <c r="A94" s="2">
        <v>41880</v>
      </c>
      <c r="B94" s="1">
        <f>参数!B$2</f>
        <v>1000</v>
      </c>
      <c r="C94" s="1">
        <f>IF(J93&lt;参数!B$6,C93+B94,B94)</f>
        <v>93000</v>
      </c>
      <c r="D94" s="12">
        <v>1.113</v>
      </c>
      <c r="E94" s="3" t="s">
        <v>42</v>
      </c>
      <c r="F94" s="3">
        <f t="shared" si="5"/>
        <v>898.38274932614559</v>
      </c>
      <c r="G94" s="3">
        <f>IF(B94/(1+参数!B$4)/D94*参数!B$4&lt;参数!B$3,参数!B$3,B94/(1+参数!B$4)/D94*参数!B$4)</f>
        <v>0.1</v>
      </c>
      <c r="H94" s="15">
        <f>IF(J93&lt;参数!B$6,H93+F94,F94)+IFERROR(E94*H93,0)</f>
        <v>98510.260242953984</v>
      </c>
      <c r="I94" s="15">
        <f t="shared" si="6"/>
        <v>109641.91965040778</v>
      </c>
      <c r="J94" s="8">
        <f t="shared" si="7"/>
        <v>0.17894537258502985</v>
      </c>
      <c r="K94" s="1">
        <f>IF(J94&gt;参数!B$6,I94,0)</f>
        <v>0</v>
      </c>
      <c r="L94" s="1">
        <f t="shared" si="8"/>
        <v>-1000</v>
      </c>
      <c r="M94" s="12">
        <f t="shared" si="9"/>
        <v>0.9350583886415188</v>
      </c>
    </row>
    <row r="95" spans="1:13" x14ac:dyDescent="0.15">
      <c r="A95" s="2">
        <v>41912</v>
      </c>
      <c r="B95" s="1">
        <f>参数!B$2</f>
        <v>1000</v>
      </c>
      <c r="C95" s="1">
        <f>IF(J94&lt;参数!B$6,C94+B95,B95)</f>
        <v>94000</v>
      </c>
      <c r="D95" s="12">
        <v>1.2329000000000001</v>
      </c>
      <c r="E95" s="3" t="s">
        <v>42</v>
      </c>
      <c r="F95" s="3">
        <f t="shared" si="5"/>
        <v>811.01468083380644</v>
      </c>
      <c r="G95" s="3">
        <f>IF(B95/(1+参数!B$4)/D95*参数!B$4&lt;参数!B$3,参数!B$3,B95/(1+参数!B$4)/D95*参数!B$4)</f>
        <v>0.1</v>
      </c>
      <c r="H95" s="15">
        <f>IF(J94&lt;参数!B$6,H94+F95,F95)+IFERROR(E95*H94,0)</f>
        <v>99321.274923787787</v>
      </c>
      <c r="I95" s="15">
        <f t="shared" si="6"/>
        <v>122453.19985353797</v>
      </c>
      <c r="J95" s="8">
        <f t="shared" si="7"/>
        <v>0.30269361546316986</v>
      </c>
      <c r="K95" s="1">
        <f>IF(J95&gt;参数!B$6,I95,0)</f>
        <v>0</v>
      </c>
      <c r="L95" s="1">
        <f t="shared" si="8"/>
        <v>-1000</v>
      </c>
      <c r="M95" s="12">
        <f t="shared" si="9"/>
        <v>1.0357892968159286</v>
      </c>
    </row>
    <row r="96" spans="1:13" x14ac:dyDescent="0.15">
      <c r="A96" s="2">
        <v>41943</v>
      </c>
      <c r="B96" s="1">
        <f>参数!B$2</f>
        <v>1000</v>
      </c>
      <c r="C96" s="1">
        <f>IF(J95&lt;参数!B$6,C95+B96,B96)</f>
        <v>95000</v>
      </c>
      <c r="D96" s="12">
        <v>1.2316</v>
      </c>
      <c r="E96" s="3" t="s">
        <v>42</v>
      </c>
      <c r="F96" s="3">
        <f t="shared" si="5"/>
        <v>811.87073725235462</v>
      </c>
      <c r="G96" s="3">
        <f>IF(B96/(1+参数!B$4)/D96*参数!B$4&lt;参数!B$3,参数!B$3,B96/(1+参数!B$4)/D96*参数!B$4)</f>
        <v>0.1</v>
      </c>
      <c r="H96" s="15">
        <f>IF(J95&lt;参数!B$6,H95+F96,F96)+IFERROR(E96*H95,0)</f>
        <v>100133.14566104014</v>
      </c>
      <c r="I96" s="15">
        <f t="shared" si="6"/>
        <v>123323.98219613703</v>
      </c>
      <c r="J96" s="8">
        <f t="shared" si="7"/>
        <v>0.29814718101196869</v>
      </c>
      <c r="K96" s="1">
        <f>IF(J96&gt;参数!B$6,I96,0)</f>
        <v>0</v>
      </c>
      <c r="L96" s="1">
        <f t="shared" si="8"/>
        <v>-1000</v>
      </c>
      <c r="M96" s="12">
        <f t="shared" si="9"/>
        <v>1.0346971351760057</v>
      </c>
    </row>
    <row r="97" spans="1:13" x14ac:dyDescent="0.15">
      <c r="A97" s="2">
        <v>41971</v>
      </c>
      <c r="B97" s="1">
        <f>参数!B$2</f>
        <v>1000</v>
      </c>
      <c r="C97" s="1">
        <f>IF(J96&lt;参数!B$6,C96+B97,B97)</f>
        <v>96000</v>
      </c>
      <c r="D97" s="12">
        <v>1.2847999999999999</v>
      </c>
      <c r="E97" s="3" t="s">
        <v>42</v>
      </c>
      <c r="F97" s="3">
        <f t="shared" si="5"/>
        <v>778.25342465753431</v>
      </c>
      <c r="G97" s="3">
        <f>IF(B97/(1+参数!B$4)/D97*参数!B$4&lt;参数!B$3,参数!B$3,B97/(1+参数!B$4)/D97*参数!B$4)</f>
        <v>0.1</v>
      </c>
      <c r="H97" s="15">
        <f>IF(J96&lt;参数!B$6,H96+F97,F97)+IFERROR(E97*H96,0)</f>
        <v>100911.39908569767</v>
      </c>
      <c r="I97" s="15">
        <f t="shared" si="6"/>
        <v>129650.96554530437</v>
      </c>
      <c r="J97" s="8">
        <f t="shared" si="7"/>
        <v>0.35053089109692048</v>
      </c>
      <c r="K97" s="1">
        <f>IF(J97&gt;参数!B$6,I97,0)</f>
        <v>0</v>
      </c>
      <c r="L97" s="1">
        <f t="shared" si="8"/>
        <v>-1000</v>
      </c>
      <c r="M97" s="12">
        <f t="shared" si="9"/>
        <v>1.0793917499789965</v>
      </c>
    </row>
    <row r="98" spans="1:13" x14ac:dyDescent="0.15">
      <c r="A98" s="2">
        <v>42004</v>
      </c>
      <c r="B98" s="1">
        <f>参数!B$2</f>
        <v>1000</v>
      </c>
      <c r="C98" s="1">
        <f>IF(J97&lt;参数!B$6,C97+B98,B98)</f>
        <v>97000</v>
      </c>
      <c r="D98" s="12">
        <v>1.2363</v>
      </c>
      <c r="E98" s="3" t="s">
        <v>42</v>
      </c>
      <c r="F98" s="3">
        <f t="shared" si="5"/>
        <v>808.78427566124731</v>
      </c>
      <c r="G98" s="3">
        <f>IF(B98/(1+参数!B$4)/D98*参数!B$4&lt;参数!B$3,参数!B$3,B98/(1+参数!B$4)/D98*参数!B$4)</f>
        <v>0.1</v>
      </c>
      <c r="H98" s="15">
        <f>IF(J97&lt;参数!B$6,H97+F98,F98)+IFERROR(E98*H97,0)</f>
        <v>101720.18336135893</v>
      </c>
      <c r="I98" s="15">
        <f t="shared" si="6"/>
        <v>125756.66268964803</v>
      </c>
      <c r="J98" s="8">
        <f t="shared" si="7"/>
        <v>0.29646044009946415</v>
      </c>
      <c r="K98" s="1">
        <f>IF(J98&gt;参数!B$6,I98,0)</f>
        <v>0</v>
      </c>
      <c r="L98" s="1">
        <f t="shared" si="8"/>
        <v>-1000</v>
      </c>
      <c r="M98" s="12">
        <f t="shared" si="9"/>
        <v>1.0386457195664955</v>
      </c>
    </row>
    <row r="99" spans="1:13" x14ac:dyDescent="0.15">
      <c r="A99" s="2">
        <v>42034</v>
      </c>
      <c r="B99" s="1">
        <f>参数!B$2</f>
        <v>1000</v>
      </c>
      <c r="C99" s="1">
        <f>IF(J98&lt;参数!B$6,C98+B99,B99)</f>
        <v>98000</v>
      </c>
      <c r="D99" s="12">
        <v>1.3236000000000001</v>
      </c>
      <c r="E99" s="3" t="s">
        <v>42</v>
      </c>
      <c r="F99" s="3">
        <f t="shared" si="5"/>
        <v>755.4397098821396</v>
      </c>
      <c r="G99" s="3">
        <f>IF(B99/(1+参数!B$4)/D99*参数!B$4&lt;参数!B$3,参数!B$3,B99/(1+参数!B$4)/D99*参数!B$4)</f>
        <v>0.1</v>
      </c>
      <c r="H99" s="15">
        <f>IF(J98&lt;参数!B$6,H98+F99,F99)+IFERROR(E99*H98,0)</f>
        <v>102475.62307124106</v>
      </c>
      <c r="I99" s="15">
        <f t="shared" si="6"/>
        <v>135636.73469709468</v>
      </c>
      <c r="J99" s="8">
        <f t="shared" si="7"/>
        <v>0.38404831323566002</v>
      </c>
      <c r="K99" s="1">
        <f>IF(J99&gt;参数!B$6,I99,0)</f>
        <v>0</v>
      </c>
      <c r="L99" s="1">
        <f t="shared" si="8"/>
        <v>-1000</v>
      </c>
      <c r="M99" s="12">
        <f t="shared" si="9"/>
        <v>1.1119885743089977</v>
      </c>
    </row>
    <row r="100" spans="1:13" x14ac:dyDescent="0.15">
      <c r="A100" s="2">
        <v>42062</v>
      </c>
      <c r="B100" s="1">
        <f>参数!B$2</f>
        <v>1000</v>
      </c>
      <c r="C100" s="1">
        <f>IF(J99&lt;参数!B$6,C99+B100,B100)</f>
        <v>99000</v>
      </c>
      <c r="D100" s="12">
        <v>1.4702999999999999</v>
      </c>
      <c r="E100" s="3" t="s">
        <v>42</v>
      </c>
      <c r="F100" s="3">
        <f t="shared" si="5"/>
        <v>680.06529279738834</v>
      </c>
      <c r="G100" s="3">
        <f>IF(B100/(1+参数!B$4)/D100*参数!B$4&lt;参数!B$3,参数!B$3,B100/(1+参数!B$4)/D100*参数!B$4)</f>
        <v>0.1</v>
      </c>
      <c r="H100" s="15">
        <f>IF(J99&lt;参数!B$6,H99+F100,F100)+IFERROR(E100*H99,0)</f>
        <v>103155.68836403845</v>
      </c>
      <c r="I100" s="15">
        <f t="shared" si="6"/>
        <v>151669.80860164572</v>
      </c>
      <c r="J100" s="8">
        <f t="shared" si="7"/>
        <v>0.53201826870349223</v>
      </c>
      <c r="K100" s="1">
        <f>IF(J100&gt;参数!B$6,I100,0)</f>
        <v>0</v>
      </c>
      <c r="L100" s="1">
        <f t="shared" si="8"/>
        <v>-1000</v>
      </c>
      <c r="M100" s="12">
        <f t="shared" si="9"/>
        <v>1.2352348147525831</v>
      </c>
    </row>
    <row r="101" spans="1:13" x14ac:dyDescent="0.15">
      <c r="A101" s="2">
        <v>42094</v>
      </c>
      <c r="B101" s="1">
        <f>参数!B$2</f>
        <v>1000</v>
      </c>
      <c r="C101" s="1">
        <f>IF(J100&lt;参数!B$6,C100+B101,B101)</f>
        <v>100000</v>
      </c>
      <c r="D101" s="12">
        <v>1.8106</v>
      </c>
      <c r="E101" s="3" t="s">
        <v>42</v>
      </c>
      <c r="F101" s="3">
        <f t="shared" si="5"/>
        <v>552.24787363304984</v>
      </c>
      <c r="G101" s="3">
        <f>IF(B101/(1+参数!B$4)/D101*参数!B$4&lt;参数!B$3,参数!B$3,B101/(1+参数!B$4)/D101*参数!B$4)</f>
        <v>0.1</v>
      </c>
      <c r="H101" s="15">
        <f>IF(J100&lt;参数!B$6,H100+F101,F101)+IFERROR(E101*H100,0)</f>
        <v>103707.9362376715</v>
      </c>
      <c r="I101" s="15">
        <f t="shared" si="6"/>
        <v>187773.58935192801</v>
      </c>
      <c r="J101" s="8">
        <f t="shared" si="7"/>
        <v>0.87773589351928005</v>
      </c>
      <c r="K101" s="1">
        <f>IF(J101&gt;参数!B$6,I101,0)</f>
        <v>0</v>
      </c>
      <c r="L101" s="1">
        <f t="shared" si="8"/>
        <v>-1000</v>
      </c>
      <c r="M101" s="12">
        <f t="shared" si="9"/>
        <v>1.5211291271108123</v>
      </c>
    </row>
    <row r="102" spans="1:13" x14ac:dyDescent="0.15">
      <c r="A102" s="2">
        <v>42124</v>
      </c>
      <c r="B102" s="1">
        <f>参数!B$2</f>
        <v>1000</v>
      </c>
      <c r="C102" s="1">
        <f>IF(J101&lt;参数!B$6,C101+B102,B102)</f>
        <v>101000</v>
      </c>
      <c r="D102" s="12">
        <v>1.9841</v>
      </c>
      <c r="E102" s="3" t="s">
        <v>42</v>
      </c>
      <c r="F102" s="3">
        <f t="shared" si="5"/>
        <v>503.95645380777177</v>
      </c>
      <c r="G102" s="3">
        <f>IF(B102/(1+参数!B$4)/D102*参数!B$4&lt;参数!B$3,参数!B$3,B102/(1+参数!B$4)/D102*参数!B$4)</f>
        <v>0.1</v>
      </c>
      <c r="H102" s="15">
        <f>IF(J101&lt;参数!B$6,H101+F102,F102)+IFERROR(E102*H101,0)</f>
        <v>104211.89269147927</v>
      </c>
      <c r="I102" s="15">
        <f t="shared" si="6"/>
        <v>206766.81628916401</v>
      </c>
      <c r="J102" s="8">
        <f t="shared" si="7"/>
        <v>1.0471962008828122</v>
      </c>
      <c r="K102" s="1">
        <f>IF(J102&gt;参数!B$6,I102,0)</f>
        <v>0</v>
      </c>
      <c r="L102" s="1">
        <f t="shared" si="8"/>
        <v>-1000</v>
      </c>
      <c r="M102" s="12">
        <f t="shared" si="9"/>
        <v>1.6668906998235737</v>
      </c>
    </row>
    <row r="103" spans="1:13" x14ac:dyDescent="0.15">
      <c r="A103" s="2">
        <v>42153</v>
      </c>
      <c r="B103" s="1">
        <f>参数!B$2</f>
        <v>1000</v>
      </c>
      <c r="C103" s="1">
        <f>IF(J102&lt;参数!B$6,C102+B103,B103)</f>
        <v>102000</v>
      </c>
      <c r="D103" s="12">
        <v>2.6682999999999999</v>
      </c>
      <c r="E103" s="3" t="s">
        <v>42</v>
      </c>
      <c r="F103" s="3">
        <f t="shared" si="5"/>
        <v>374.73297605216806</v>
      </c>
      <c r="G103" s="3">
        <f>IF(B103/(1+参数!B$4)/D103*参数!B$4&lt;参数!B$3,参数!B$3,B103/(1+参数!B$4)/D103*参数!B$4)</f>
        <v>0.1</v>
      </c>
      <c r="H103" s="15">
        <f>IF(J102&lt;参数!B$6,H102+F103,F103)+IFERROR(E103*H102,0)</f>
        <v>104586.62566753144</v>
      </c>
      <c r="I103" s="15">
        <f t="shared" si="6"/>
        <v>279068.49326867412</v>
      </c>
      <c r="J103" s="8">
        <f t="shared" si="7"/>
        <v>1.7359656202811187</v>
      </c>
      <c r="K103" s="1">
        <f>IF(J103&gt;参数!B$6,I103,0)</f>
        <v>0</v>
      </c>
      <c r="L103" s="1">
        <f t="shared" si="8"/>
        <v>-1000</v>
      </c>
      <c r="M103" s="12">
        <f t="shared" si="9"/>
        <v>2.2417037721582793</v>
      </c>
    </row>
    <row r="104" spans="1:13" x14ac:dyDescent="0.15">
      <c r="A104" s="2">
        <v>42185</v>
      </c>
      <c r="B104" s="1">
        <f>参数!B$2</f>
        <v>1000</v>
      </c>
      <c r="C104" s="1">
        <f>IF(J103&lt;参数!B$6,C103+B104,B104)</f>
        <v>103000</v>
      </c>
      <c r="D104" s="12">
        <v>2.2799999999999998</v>
      </c>
      <c r="E104" s="3" t="s">
        <v>42</v>
      </c>
      <c r="F104" s="3">
        <f t="shared" si="5"/>
        <v>438.5526315789474</v>
      </c>
      <c r="G104" s="3">
        <f>IF(B104/(1+参数!B$4)/D104*参数!B$4&lt;参数!B$3,参数!B$3,B104/(1+参数!B$4)/D104*参数!B$4)</f>
        <v>0.1</v>
      </c>
      <c r="H104" s="15">
        <f>IF(J103&lt;参数!B$6,H103+F104,F104)+IFERROR(E104*H103,0)</f>
        <v>105025.17829911038</v>
      </c>
      <c r="I104" s="15">
        <f t="shared" si="6"/>
        <v>239457.40652197166</v>
      </c>
      <c r="J104" s="8">
        <f t="shared" si="7"/>
        <v>1.3248291895337054</v>
      </c>
      <c r="K104" s="1">
        <f>IF(J104&gt;参数!B$6,I104,0)</f>
        <v>0</v>
      </c>
      <c r="L104" s="1">
        <f t="shared" si="8"/>
        <v>-1000</v>
      </c>
      <c r="M104" s="12">
        <f t="shared" si="9"/>
        <v>1.9154834915567502</v>
      </c>
    </row>
    <row r="105" spans="1:13" x14ac:dyDescent="0.15">
      <c r="A105" s="2">
        <v>42216</v>
      </c>
      <c r="B105" s="1">
        <f>参数!B$2</f>
        <v>1000</v>
      </c>
      <c r="C105" s="1">
        <f>IF(J104&lt;参数!B$6,C104+B105,B105)</f>
        <v>104000</v>
      </c>
      <c r="D105" s="12">
        <v>1.7771999999999999</v>
      </c>
      <c r="E105" s="3" t="s">
        <v>42</v>
      </c>
      <c r="F105" s="3">
        <f t="shared" si="5"/>
        <v>562.626603646185</v>
      </c>
      <c r="G105" s="3">
        <f>IF(B105/(1+参数!B$4)/D105*参数!B$4&lt;参数!B$3,参数!B$3,B105/(1+参数!B$4)/D105*参数!B$4)</f>
        <v>0.1</v>
      </c>
      <c r="H105" s="15">
        <f>IF(J104&lt;参数!B$6,H104+F105,F105)+IFERROR(E105*H104,0)</f>
        <v>105587.80490275657</v>
      </c>
      <c r="I105" s="15">
        <f t="shared" si="6"/>
        <v>187650.64687317898</v>
      </c>
      <c r="J105" s="8">
        <f t="shared" si="7"/>
        <v>0.80433314301133629</v>
      </c>
      <c r="K105" s="1">
        <f>IF(J105&gt;参数!B$6,I105,0)</f>
        <v>0</v>
      </c>
      <c r="L105" s="1">
        <f t="shared" si="8"/>
        <v>-1000</v>
      </c>
      <c r="M105" s="12">
        <f t="shared" si="9"/>
        <v>1.4930689742081829</v>
      </c>
    </row>
    <row r="106" spans="1:13" x14ac:dyDescent="0.15">
      <c r="A106" s="2">
        <v>42247</v>
      </c>
      <c r="B106" s="1">
        <f>参数!B$2</f>
        <v>1000</v>
      </c>
      <c r="C106" s="1">
        <f>IF(J105&lt;参数!B$6,C105+B106,B106)</f>
        <v>105000</v>
      </c>
      <c r="D106" s="12">
        <v>1.4494</v>
      </c>
      <c r="E106" s="3" t="s">
        <v>42</v>
      </c>
      <c r="F106" s="3">
        <f t="shared" si="5"/>
        <v>689.87167103629088</v>
      </c>
      <c r="G106" s="3">
        <f>IF(B106/(1+参数!B$4)/D106*参数!B$4&lt;参数!B$3,参数!B$3,B106/(1+参数!B$4)/D106*参数!B$4)</f>
        <v>0.1</v>
      </c>
      <c r="H106" s="15">
        <f>IF(J105&lt;参数!B$6,H105+F106,F106)+IFERROR(E106*H105,0)</f>
        <v>106277.67657379287</v>
      </c>
      <c r="I106" s="15">
        <f t="shared" si="6"/>
        <v>154038.86442605537</v>
      </c>
      <c r="J106" s="8">
        <f t="shared" si="7"/>
        <v>0.46703680405767023</v>
      </c>
      <c r="K106" s="1">
        <f>IF(J106&gt;参数!B$6,I106,0)</f>
        <v>0</v>
      </c>
      <c r="L106" s="1">
        <f t="shared" si="8"/>
        <v>-1000</v>
      </c>
      <c r="M106" s="12">
        <f t="shared" si="9"/>
        <v>1.2176762160799801</v>
      </c>
    </row>
    <row r="107" spans="1:13" x14ac:dyDescent="0.15">
      <c r="A107" s="2">
        <v>42277</v>
      </c>
      <c r="B107" s="1">
        <f>参数!B$2</f>
        <v>1000</v>
      </c>
      <c r="C107" s="1">
        <f>IF(J106&lt;参数!B$6,C106+B107,B107)</f>
        <v>106000</v>
      </c>
      <c r="D107" s="12">
        <v>1.4951000000000001</v>
      </c>
      <c r="E107" s="3" t="s">
        <v>42</v>
      </c>
      <c r="F107" s="3">
        <f t="shared" si="5"/>
        <v>668.7846966758076</v>
      </c>
      <c r="G107" s="3">
        <f>IF(B107/(1+参数!B$4)/D107*参数!B$4&lt;参数!B$3,参数!B$3,B107/(1+参数!B$4)/D107*参数!B$4)</f>
        <v>0.1</v>
      </c>
      <c r="H107" s="15">
        <f>IF(J106&lt;参数!B$6,H106+F107,F107)+IFERROR(E107*H106,0)</f>
        <v>106946.46127046867</v>
      </c>
      <c r="I107" s="15">
        <f t="shared" si="6"/>
        <v>159895.65424547772</v>
      </c>
      <c r="J107" s="8">
        <f t="shared" si="7"/>
        <v>0.50844956835356347</v>
      </c>
      <c r="K107" s="1">
        <f>IF(J107&gt;参数!B$6,I107,0)</f>
        <v>0</v>
      </c>
      <c r="L107" s="1">
        <f t="shared" si="8"/>
        <v>-1000</v>
      </c>
      <c r="M107" s="12">
        <f t="shared" si="9"/>
        <v>1.2560698983449554</v>
      </c>
    </row>
    <row r="108" spans="1:13" x14ac:dyDescent="0.15">
      <c r="A108" s="2">
        <v>42307</v>
      </c>
      <c r="B108" s="1">
        <f>参数!B$2</f>
        <v>1000</v>
      </c>
      <c r="C108" s="1">
        <f>IF(J107&lt;参数!B$6,C107+B108,B108)</f>
        <v>107000</v>
      </c>
      <c r="D108" s="12">
        <v>1.7159</v>
      </c>
      <c r="E108" s="3" t="s">
        <v>42</v>
      </c>
      <c r="F108" s="3">
        <f t="shared" si="5"/>
        <v>582.72626609942301</v>
      </c>
      <c r="G108" s="3">
        <f>IF(B108/(1+参数!B$4)/D108*参数!B$4&lt;参数!B$3,参数!B$3,B108/(1+参数!B$4)/D108*参数!B$4)</f>
        <v>0.1</v>
      </c>
      <c r="H108" s="15">
        <f>IF(J107&lt;参数!B$6,H107+F108,F108)+IFERROR(E108*H107,0)</f>
        <v>107529.18753656809</v>
      </c>
      <c r="I108" s="15">
        <f t="shared" si="6"/>
        <v>184509.33289399717</v>
      </c>
      <c r="J108" s="8">
        <f t="shared" si="7"/>
        <v>0.72438628872894539</v>
      </c>
      <c r="K108" s="1">
        <f>IF(J108&gt;参数!B$6,I108,0)</f>
        <v>0</v>
      </c>
      <c r="L108" s="1">
        <f t="shared" si="8"/>
        <v>-1000</v>
      </c>
      <c r="M108" s="12">
        <f t="shared" si="9"/>
        <v>1.4415693522641353</v>
      </c>
    </row>
    <row r="109" spans="1:13" x14ac:dyDescent="0.15">
      <c r="A109" s="2">
        <v>42338</v>
      </c>
      <c r="B109" s="1">
        <f>参数!B$2</f>
        <v>1000</v>
      </c>
      <c r="C109" s="1">
        <f>IF(J108&lt;参数!B$6,C108+B109,B109)</f>
        <v>108000</v>
      </c>
      <c r="D109" s="12">
        <v>1.8815999999999999</v>
      </c>
      <c r="E109" s="3" t="s">
        <v>42</v>
      </c>
      <c r="F109" s="3">
        <f t="shared" si="5"/>
        <v>531.40943877551024</v>
      </c>
      <c r="G109" s="3">
        <f>IF(B109/(1+参数!B$4)/D109*参数!B$4&lt;参数!B$3,参数!B$3,B109/(1+参数!B$4)/D109*参数!B$4)</f>
        <v>0.1</v>
      </c>
      <c r="H109" s="15">
        <f>IF(J108&lt;参数!B$6,H108+F109,F109)+IFERROR(E109*H108,0)</f>
        <v>108060.59697534359</v>
      </c>
      <c r="I109" s="15">
        <f t="shared" si="6"/>
        <v>203326.81926880649</v>
      </c>
      <c r="J109" s="8">
        <f t="shared" si="7"/>
        <v>0.8826557339704304</v>
      </c>
      <c r="K109" s="1">
        <f>IF(J109&gt;参数!B$6,I109,0)</f>
        <v>0</v>
      </c>
      <c r="L109" s="1">
        <f t="shared" si="8"/>
        <v>-1000</v>
      </c>
      <c r="M109" s="12">
        <f t="shared" si="9"/>
        <v>1.5807779551373606</v>
      </c>
    </row>
    <row r="110" spans="1:13" x14ac:dyDescent="0.15">
      <c r="A110" s="2">
        <v>42369</v>
      </c>
      <c r="B110" s="1">
        <f>参数!B$2</f>
        <v>1000</v>
      </c>
      <c r="C110" s="1">
        <f>IF(J109&lt;参数!B$6,C109+B110,B110)</f>
        <v>109000</v>
      </c>
      <c r="D110" s="12">
        <v>1.9622999999999999</v>
      </c>
      <c r="E110" s="3" t="s">
        <v>42</v>
      </c>
      <c r="F110" s="3">
        <f t="shared" si="5"/>
        <v>509.55511389695766</v>
      </c>
      <c r="G110" s="3">
        <f>IF(B110/(1+参数!B$4)/D110*参数!B$4&lt;参数!B$3,参数!B$3,B110/(1+参数!B$4)/D110*参数!B$4)</f>
        <v>0.1</v>
      </c>
      <c r="H110" s="15">
        <f>IF(J109&lt;参数!B$6,H109+F110,F110)+IFERROR(E110*H109,0)</f>
        <v>108570.15208924055</v>
      </c>
      <c r="I110" s="15">
        <f t="shared" si="6"/>
        <v>213047.20944471672</v>
      </c>
      <c r="J110" s="8">
        <f t="shared" si="7"/>
        <v>0.95456155453868541</v>
      </c>
      <c r="K110" s="1">
        <f>IF(J110&gt;参数!B$6,I110,0)</f>
        <v>0</v>
      </c>
      <c r="L110" s="1">
        <f t="shared" si="8"/>
        <v>-1000</v>
      </c>
      <c r="M110" s="12">
        <f t="shared" si="9"/>
        <v>1.6485759892464087</v>
      </c>
    </row>
    <row r="111" spans="1:13" x14ac:dyDescent="0.15">
      <c r="A111" s="2">
        <v>42398</v>
      </c>
      <c r="B111" s="1">
        <f>参数!B$2</f>
        <v>1000</v>
      </c>
      <c r="C111" s="1">
        <f>IF(J110&lt;参数!B$6,C110+B111,B111)</f>
        <v>110000</v>
      </c>
      <c r="D111" s="12">
        <v>1.4710000000000001</v>
      </c>
      <c r="E111" s="3" t="s">
        <v>42</v>
      </c>
      <c r="F111" s="3">
        <f t="shared" si="5"/>
        <v>679.74167233174705</v>
      </c>
      <c r="G111" s="3">
        <f>IF(B111/(1+参数!B$4)/D111*参数!B$4&lt;参数!B$3,参数!B$3,B111/(1+参数!B$4)/D111*参数!B$4)</f>
        <v>0.1</v>
      </c>
      <c r="H111" s="15">
        <f>IF(J110&lt;参数!B$6,H110+F111,F111)+IFERROR(E111*H110,0)</f>
        <v>109249.8937615723</v>
      </c>
      <c r="I111" s="15">
        <f t="shared" si="6"/>
        <v>160706.59372327285</v>
      </c>
      <c r="J111" s="8">
        <f t="shared" si="7"/>
        <v>0.46096903384793486</v>
      </c>
      <c r="K111" s="1">
        <f>IF(J111&gt;参数!B$6,I111,0)</f>
        <v>0</v>
      </c>
      <c r="L111" s="1">
        <f t="shared" si="8"/>
        <v>-1000</v>
      </c>
      <c r="M111" s="12">
        <f t="shared" si="9"/>
        <v>1.2358229017894651</v>
      </c>
    </row>
    <row r="112" spans="1:13" x14ac:dyDescent="0.15">
      <c r="A112" s="2">
        <v>42429</v>
      </c>
      <c r="B112" s="1">
        <f>参数!B$2</f>
        <v>1000</v>
      </c>
      <c r="C112" s="1">
        <f>IF(J111&lt;参数!B$6,C111+B112,B112)</f>
        <v>111000</v>
      </c>
      <c r="D112" s="12">
        <v>1.4266000000000001</v>
      </c>
      <c r="E112" s="3" t="s">
        <v>42</v>
      </c>
      <c r="F112" s="3">
        <f t="shared" si="5"/>
        <v>700.89723818870038</v>
      </c>
      <c r="G112" s="3">
        <f>IF(B112/(1+参数!B$4)/D112*参数!B$4&lt;参数!B$3,参数!B$3,B112/(1+参数!B$4)/D112*参数!B$4)</f>
        <v>0.1</v>
      </c>
      <c r="H112" s="15">
        <f>IF(J111&lt;参数!B$6,H111+F112,F112)+IFERROR(E112*H111,0)</f>
        <v>109950.790999761</v>
      </c>
      <c r="I112" s="15">
        <f t="shared" si="6"/>
        <v>156855.79844025904</v>
      </c>
      <c r="J112" s="8">
        <f t="shared" si="7"/>
        <v>0.41311530126359486</v>
      </c>
      <c r="K112" s="1">
        <f>IF(J112&gt;参数!B$6,I112,0)</f>
        <v>0</v>
      </c>
      <c r="L112" s="1">
        <f t="shared" si="8"/>
        <v>-1000</v>
      </c>
      <c r="M112" s="12">
        <f t="shared" si="9"/>
        <v>1.1985213811644124</v>
      </c>
    </row>
    <row r="113" spans="1:13" x14ac:dyDescent="0.15">
      <c r="A113" s="2">
        <v>42460</v>
      </c>
      <c r="B113" s="1">
        <f>参数!B$2</f>
        <v>1000</v>
      </c>
      <c r="C113" s="1">
        <f>IF(J112&lt;参数!B$6,C112+B113,B113)</f>
        <v>112000</v>
      </c>
      <c r="D113" s="12">
        <v>1.6326000000000001</v>
      </c>
      <c r="E113" s="3" t="s">
        <v>42</v>
      </c>
      <c r="F113" s="3">
        <f t="shared" si="5"/>
        <v>612.45865490628444</v>
      </c>
      <c r="G113" s="3">
        <f>IF(B113/(1+参数!B$4)/D113*参数!B$4&lt;参数!B$3,参数!B$3,B113/(1+参数!B$4)/D113*参数!B$4)</f>
        <v>0.1</v>
      </c>
      <c r="H113" s="15">
        <f>IF(J112&lt;参数!B$6,H112+F113,F113)+IFERROR(E113*H112,0)</f>
        <v>110563.24965466728</v>
      </c>
      <c r="I113" s="15">
        <f t="shared" si="6"/>
        <v>180505.5613862098</v>
      </c>
      <c r="J113" s="8">
        <f t="shared" si="7"/>
        <v>0.61165679809115892</v>
      </c>
      <c r="K113" s="1">
        <f>IF(J113&gt;参数!B$6,I113,0)</f>
        <v>0</v>
      </c>
      <c r="L113" s="1">
        <f t="shared" si="8"/>
        <v>-1000</v>
      </c>
      <c r="M113" s="12">
        <f t="shared" si="9"/>
        <v>1.3715869948752417</v>
      </c>
    </row>
    <row r="114" spans="1:13" x14ac:dyDescent="0.15">
      <c r="A114" s="2">
        <v>42489</v>
      </c>
      <c r="B114" s="1">
        <f>参数!B$2</f>
        <v>1000</v>
      </c>
      <c r="C114" s="1">
        <f>IF(J113&lt;参数!B$6,C113+B114,B114)</f>
        <v>113000</v>
      </c>
      <c r="D114" s="12">
        <v>1.6195999999999999</v>
      </c>
      <c r="E114" s="3" t="s">
        <v>42</v>
      </c>
      <c r="F114" s="3">
        <f t="shared" si="5"/>
        <v>617.37466040997776</v>
      </c>
      <c r="G114" s="3">
        <f>IF(B114/(1+参数!B$4)/D114*参数!B$4&lt;参数!B$3,参数!B$3,B114/(1+参数!B$4)/D114*参数!B$4)</f>
        <v>0.1</v>
      </c>
      <c r="H114" s="15">
        <f>IF(J113&lt;参数!B$6,H113+F114,F114)+IFERROR(E114*H113,0)</f>
        <v>111180.62431507725</v>
      </c>
      <c r="I114" s="15">
        <f t="shared" si="6"/>
        <v>180068.13914069912</v>
      </c>
      <c r="J114" s="8">
        <f t="shared" si="7"/>
        <v>0.59352335522742572</v>
      </c>
      <c r="K114" s="1">
        <f>IF(J114&gt;参数!B$6,I114,0)</f>
        <v>0</v>
      </c>
      <c r="L114" s="1">
        <f t="shared" si="8"/>
        <v>-1000</v>
      </c>
      <c r="M114" s="12">
        <f t="shared" si="9"/>
        <v>1.3606653784760145</v>
      </c>
    </row>
    <row r="115" spans="1:13" x14ac:dyDescent="0.15">
      <c r="A115" s="2">
        <v>42521</v>
      </c>
      <c r="B115" s="1">
        <f>参数!B$2</f>
        <v>1000</v>
      </c>
      <c r="C115" s="1">
        <f>IF(J114&lt;参数!B$6,C114+B115,B115)</f>
        <v>114000</v>
      </c>
      <c r="D115" s="12">
        <v>1.6327</v>
      </c>
      <c r="E115" s="3" t="s">
        <v>42</v>
      </c>
      <c r="F115" s="3">
        <f t="shared" si="5"/>
        <v>612.4211428921418</v>
      </c>
      <c r="G115" s="3">
        <f>IF(B115/(1+参数!B$4)/D115*参数!B$4&lt;参数!B$3,参数!B$3,B115/(1+参数!B$4)/D115*参数!B$4)</f>
        <v>0.1</v>
      </c>
      <c r="H115" s="15">
        <f>IF(J114&lt;参数!B$6,H114+F115,F115)+IFERROR(E115*H114,0)</f>
        <v>111793.04545796939</v>
      </c>
      <c r="I115" s="15">
        <f t="shared" si="6"/>
        <v>182524.50531922662</v>
      </c>
      <c r="J115" s="8">
        <f t="shared" si="7"/>
        <v>0.60109215192304055</v>
      </c>
      <c r="K115" s="1">
        <f>IF(J115&gt;参数!B$6,I115,0)</f>
        <v>0</v>
      </c>
      <c r="L115" s="1">
        <f t="shared" si="8"/>
        <v>-1000</v>
      </c>
      <c r="M115" s="12">
        <f t="shared" si="9"/>
        <v>1.3716710073090821</v>
      </c>
    </row>
    <row r="116" spans="1:13" x14ac:dyDescent="0.15">
      <c r="A116" s="2">
        <v>42551</v>
      </c>
      <c r="B116" s="1">
        <f>参数!B$2</f>
        <v>1000</v>
      </c>
      <c r="C116" s="1">
        <f>IF(J115&lt;参数!B$6,C115+B116,B116)</f>
        <v>115000</v>
      </c>
      <c r="D116" s="12">
        <v>1.7209000000000001</v>
      </c>
      <c r="E116" s="3" t="s">
        <v>42</v>
      </c>
      <c r="F116" s="3">
        <f t="shared" si="5"/>
        <v>581.03318031262711</v>
      </c>
      <c r="G116" s="3">
        <f>IF(B116/(1+参数!B$4)/D116*参数!B$4&lt;参数!B$3,参数!B$3,B116/(1+参数!B$4)/D116*参数!B$4)</f>
        <v>0.1</v>
      </c>
      <c r="H116" s="15">
        <f>IF(J115&lt;参数!B$6,H115+F116,F116)+IFERROR(E116*H115,0)</f>
        <v>112374.07863828202</v>
      </c>
      <c r="I116" s="15">
        <f t="shared" si="6"/>
        <v>193384.55192861953</v>
      </c>
      <c r="J116" s="8">
        <f t="shared" si="7"/>
        <v>0.68160479937930019</v>
      </c>
      <c r="K116" s="1">
        <f>IF(J116&gt;参数!B$6,I116,0)</f>
        <v>0</v>
      </c>
      <c r="L116" s="1">
        <f t="shared" si="8"/>
        <v>-1000</v>
      </c>
      <c r="M116" s="12">
        <f t="shared" si="9"/>
        <v>1.4457699739561458</v>
      </c>
    </row>
    <row r="117" spans="1:13" x14ac:dyDescent="0.15">
      <c r="A117" s="2">
        <v>42580</v>
      </c>
      <c r="B117" s="1">
        <f>参数!B$2</f>
        <v>1000</v>
      </c>
      <c r="C117" s="1">
        <f>IF(J116&lt;参数!B$6,C116+B117,B117)</f>
        <v>116000</v>
      </c>
      <c r="D117" s="12">
        <v>1.6968000000000001</v>
      </c>
      <c r="E117" s="3" t="s">
        <v>42</v>
      </c>
      <c r="F117" s="3">
        <f t="shared" si="5"/>
        <v>589.28571428571422</v>
      </c>
      <c r="G117" s="3">
        <f>IF(B117/(1+参数!B$4)/D117*参数!B$4&lt;参数!B$3,参数!B$3,B117/(1+参数!B$4)/D117*参数!B$4)</f>
        <v>0.1</v>
      </c>
      <c r="H117" s="15">
        <f>IF(J116&lt;参数!B$6,H116+F117,F117)+IFERROR(E117*H116,0)</f>
        <v>112963.36435256773</v>
      </c>
      <c r="I117" s="15">
        <f t="shared" si="6"/>
        <v>191676.23663343693</v>
      </c>
      <c r="J117" s="8">
        <f t="shared" si="7"/>
        <v>0.6523813502882494</v>
      </c>
      <c r="K117" s="1">
        <f>IF(J117&gt;参数!B$6,I117,0)</f>
        <v>0</v>
      </c>
      <c r="L117" s="1">
        <f t="shared" si="8"/>
        <v>-1000</v>
      </c>
      <c r="M117" s="12">
        <f t="shared" si="9"/>
        <v>1.4255229774006555</v>
      </c>
    </row>
    <row r="118" spans="1:13" x14ac:dyDescent="0.15">
      <c r="A118" s="2">
        <v>42613</v>
      </c>
      <c r="B118" s="1">
        <f>参数!B$2</f>
        <v>1000</v>
      </c>
      <c r="C118" s="1">
        <f>IF(J117&lt;参数!B$6,C117+B118,B118)</f>
        <v>117000</v>
      </c>
      <c r="D118" s="12">
        <v>1.7624</v>
      </c>
      <c r="E118" s="3" t="s">
        <v>42</v>
      </c>
      <c r="F118" s="3">
        <f t="shared" si="5"/>
        <v>567.35133908306852</v>
      </c>
      <c r="G118" s="3">
        <f>IF(B118/(1+参数!B$4)/D118*参数!B$4&lt;参数!B$3,参数!B$3,B118/(1+参数!B$4)/D118*参数!B$4)</f>
        <v>0.1</v>
      </c>
      <c r="H118" s="15">
        <f>IF(J117&lt;参数!B$6,H117+F118,F118)+IFERROR(E118*H117,0)</f>
        <v>113530.7156916508</v>
      </c>
      <c r="I118" s="15">
        <f t="shared" si="6"/>
        <v>200086.53333496535</v>
      </c>
      <c r="J118" s="8">
        <f t="shared" si="7"/>
        <v>0.71014131055525942</v>
      </c>
      <c r="K118" s="1">
        <f>IF(J118&gt;参数!B$6,I118,0)</f>
        <v>0</v>
      </c>
      <c r="L118" s="1">
        <f t="shared" si="8"/>
        <v>-1000</v>
      </c>
      <c r="M118" s="12">
        <f t="shared" si="9"/>
        <v>1.480635133999832</v>
      </c>
    </row>
    <row r="119" spans="1:13" x14ac:dyDescent="0.15">
      <c r="A119" s="2">
        <v>42643</v>
      </c>
      <c r="B119" s="1">
        <f>参数!B$2</f>
        <v>1000</v>
      </c>
      <c r="C119" s="1">
        <f>IF(J118&lt;参数!B$6,C118+B119,B119)</f>
        <v>118000</v>
      </c>
      <c r="D119" s="12">
        <v>1.7592000000000001</v>
      </c>
      <c r="E119" s="3" t="s">
        <v>42</v>
      </c>
      <c r="F119" s="3">
        <f t="shared" si="5"/>
        <v>568.38335607094132</v>
      </c>
      <c r="G119" s="3">
        <f>IF(B119/(1+参数!B$4)/D119*参数!B$4&lt;参数!B$3,参数!B$3,B119/(1+参数!B$4)/D119*参数!B$4)</f>
        <v>0.1</v>
      </c>
      <c r="H119" s="15">
        <f>IF(J118&lt;参数!B$6,H118+F119,F119)+IFERROR(E119*H118,0)</f>
        <v>114099.09904772174</v>
      </c>
      <c r="I119" s="15">
        <f t="shared" si="6"/>
        <v>200723.1350447521</v>
      </c>
      <c r="J119" s="8">
        <f t="shared" si="7"/>
        <v>0.70104351732840753</v>
      </c>
      <c r="K119" s="1">
        <f>IF(J119&gt;参数!B$6,I119,0)</f>
        <v>0</v>
      </c>
      <c r="L119" s="1">
        <f t="shared" si="8"/>
        <v>-1000</v>
      </c>
      <c r="M119" s="12">
        <f t="shared" si="9"/>
        <v>1.4779467361169454</v>
      </c>
    </row>
    <row r="120" spans="1:13" x14ac:dyDescent="0.15">
      <c r="A120" s="2">
        <v>42674</v>
      </c>
      <c r="B120" s="1">
        <f>参数!B$2</f>
        <v>1000</v>
      </c>
      <c r="C120" s="1">
        <f>IF(J119&lt;参数!B$6,C119+B120,B120)</f>
        <v>119000</v>
      </c>
      <c r="D120" s="12">
        <v>1.8067</v>
      </c>
      <c r="E120" s="3" t="s">
        <v>42</v>
      </c>
      <c r="F120" s="3">
        <f t="shared" si="5"/>
        <v>553.43997343222452</v>
      </c>
      <c r="G120" s="3">
        <f>IF(B120/(1+参数!B$4)/D120*参数!B$4&lt;参数!B$3,参数!B$3,B120/(1+参数!B$4)/D120*参数!B$4)</f>
        <v>0.1</v>
      </c>
      <c r="H120" s="15">
        <f>IF(J119&lt;参数!B$6,H119+F120,F120)+IFERROR(E120*H119,0)</f>
        <v>114652.53902115396</v>
      </c>
      <c r="I120" s="15">
        <f t="shared" si="6"/>
        <v>207142.74224951887</v>
      </c>
      <c r="J120" s="8">
        <f t="shared" si="7"/>
        <v>0.74069531302116687</v>
      </c>
      <c r="K120" s="1">
        <f>IF(J120&gt;参数!B$6,I120,0)</f>
        <v>0</v>
      </c>
      <c r="L120" s="1">
        <f t="shared" si="8"/>
        <v>-1000</v>
      </c>
      <c r="M120" s="12">
        <f t="shared" si="9"/>
        <v>1.5178526421910443</v>
      </c>
    </row>
    <row r="121" spans="1:13" x14ac:dyDescent="0.15">
      <c r="A121" s="2">
        <v>42704</v>
      </c>
      <c r="B121" s="1">
        <f>参数!B$2</f>
        <v>1000</v>
      </c>
      <c r="C121" s="1">
        <f>IF(J120&lt;参数!B$6,C120+B121,B121)</f>
        <v>120000</v>
      </c>
      <c r="D121" s="12">
        <v>1.7950999999999999</v>
      </c>
      <c r="E121" s="3" t="s">
        <v>42</v>
      </c>
      <c r="F121" s="3">
        <f t="shared" si="5"/>
        <v>557.01632221046179</v>
      </c>
      <c r="G121" s="3">
        <f>IF(B121/(1+参数!B$4)/D121*参数!B$4&lt;参数!B$3,参数!B$3,B121/(1+参数!B$4)/D121*参数!B$4)</f>
        <v>0.1</v>
      </c>
      <c r="H121" s="15">
        <f>IF(J120&lt;参数!B$6,H120+F121,F121)+IFERROR(E121*H120,0)</f>
        <v>115209.55534336442</v>
      </c>
      <c r="I121" s="15">
        <f t="shared" si="6"/>
        <v>206812.67279687346</v>
      </c>
      <c r="J121" s="8">
        <f t="shared" si="7"/>
        <v>0.72343893997394559</v>
      </c>
      <c r="K121" s="1">
        <f>IF(J121&gt;参数!B$6,I121,0)</f>
        <v>0</v>
      </c>
      <c r="L121" s="1">
        <f t="shared" si="8"/>
        <v>-1000</v>
      </c>
      <c r="M121" s="12">
        <f t="shared" si="9"/>
        <v>1.50810719986558</v>
      </c>
    </row>
    <row r="122" spans="1:13" x14ac:dyDescent="0.15">
      <c r="A122" s="2">
        <v>42734</v>
      </c>
      <c r="B122" s="1">
        <f>参数!B$2</f>
        <v>1000</v>
      </c>
      <c r="C122" s="1">
        <f>IF(J121&lt;参数!B$6,C121+B122,B122)</f>
        <v>121000</v>
      </c>
      <c r="D122" s="12">
        <v>1.677</v>
      </c>
      <c r="E122" s="3" t="s">
        <v>42</v>
      </c>
      <c r="F122" s="3">
        <f t="shared" si="5"/>
        <v>596.2432915921288</v>
      </c>
      <c r="G122" s="3">
        <f>IF(B122/(1+参数!B$4)/D122*参数!B$4&lt;参数!B$3,参数!B$3,B122/(1+参数!B$4)/D122*参数!B$4)</f>
        <v>0.1</v>
      </c>
      <c r="H122" s="15">
        <f>IF(J121&lt;参数!B$6,H121+F122,F122)+IFERROR(E122*H121,0)</f>
        <v>115805.79863495655</v>
      </c>
      <c r="I122" s="15">
        <f t="shared" si="6"/>
        <v>194206.32431082212</v>
      </c>
      <c r="J122" s="8">
        <f t="shared" si="7"/>
        <v>0.60501094471753825</v>
      </c>
      <c r="K122" s="1">
        <f>IF(J122&gt;参数!B$6,I122,0)</f>
        <v>0</v>
      </c>
      <c r="L122" s="1">
        <f t="shared" si="8"/>
        <v>-1000</v>
      </c>
      <c r="M122" s="12">
        <f t="shared" si="9"/>
        <v>1.4088885155002939</v>
      </c>
    </row>
    <row r="123" spans="1:13" x14ac:dyDescent="0.15">
      <c r="A123" s="2">
        <v>42761</v>
      </c>
      <c r="B123" s="1">
        <f>参数!B$2</f>
        <v>1000</v>
      </c>
      <c r="C123" s="1">
        <f>IF(J122&lt;参数!B$6,C122+B123,B123)</f>
        <v>122000</v>
      </c>
      <c r="D123" s="12">
        <v>1.623</v>
      </c>
      <c r="E123" s="3" t="s">
        <v>42</v>
      </c>
      <c r="F123" s="3">
        <f t="shared" si="5"/>
        <v>616.08133086876148</v>
      </c>
      <c r="G123" s="3">
        <f>IF(B123/(1+参数!B$4)/D123*参数!B$4&lt;参数!B$3,参数!B$3,B123/(1+参数!B$4)/D123*参数!B$4)</f>
        <v>0.1</v>
      </c>
      <c r="H123" s="15">
        <f>IF(J122&lt;参数!B$6,H122+F123,F123)+IFERROR(E123*H122,0)</f>
        <v>116421.87996582531</v>
      </c>
      <c r="I123" s="15">
        <f t="shared" si="6"/>
        <v>188952.71118453448</v>
      </c>
      <c r="J123" s="8">
        <f t="shared" si="7"/>
        <v>0.5487927146273317</v>
      </c>
      <c r="K123" s="1">
        <f>IF(J123&gt;参数!B$6,I123,0)</f>
        <v>0</v>
      </c>
      <c r="L123" s="1">
        <f t="shared" si="8"/>
        <v>-1000</v>
      </c>
      <c r="M123" s="12">
        <f t="shared" si="9"/>
        <v>1.3635218012265813</v>
      </c>
    </row>
    <row r="124" spans="1:13" x14ac:dyDescent="0.15">
      <c r="A124" s="2">
        <v>42794</v>
      </c>
      <c r="B124" s="1">
        <f>参数!B$2</f>
        <v>1000</v>
      </c>
      <c r="C124" s="1">
        <f>IF(J123&lt;参数!B$6,C123+B124,B124)</f>
        <v>123000</v>
      </c>
      <c r="D124" s="12">
        <v>1.6473</v>
      </c>
      <c r="E124" s="3" t="s">
        <v>42</v>
      </c>
      <c r="F124" s="3">
        <f t="shared" si="5"/>
        <v>606.99326170096526</v>
      </c>
      <c r="G124" s="3">
        <f>IF(B124/(1+参数!B$4)/D124*参数!B$4&lt;参数!B$3,参数!B$3,B124/(1+参数!B$4)/D124*参数!B$4)</f>
        <v>0.1</v>
      </c>
      <c r="H124" s="15">
        <f>IF(J123&lt;参数!B$6,H123+F124,F124)+IFERROR(E124*H123,0)</f>
        <v>117028.87322752627</v>
      </c>
      <c r="I124" s="15">
        <f t="shared" si="6"/>
        <v>192781.66286770403</v>
      </c>
      <c r="J124" s="8">
        <f t="shared" si="7"/>
        <v>0.56733059242035799</v>
      </c>
      <c r="K124" s="1">
        <f>IF(J124&gt;参数!B$6,I124,0)</f>
        <v>0</v>
      </c>
      <c r="L124" s="1">
        <f t="shared" si="8"/>
        <v>-1000</v>
      </c>
      <c r="M124" s="12">
        <f t="shared" si="9"/>
        <v>1.3839368226497519</v>
      </c>
    </row>
    <row r="125" spans="1:13" x14ac:dyDescent="0.15">
      <c r="A125" s="2">
        <v>42803</v>
      </c>
      <c r="B125" s="1">
        <f>参数!B$2</f>
        <v>1000</v>
      </c>
      <c r="C125" s="1">
        <f>IF(J124&lt;参数!B$6,C124+B125,B125)</f>
        <v>124000</v>
      </c>
      <c r="D125" s="12">
        <v>1.6634</v>
      </c>
      <c r="E125" s="3" t="s">
        <v>42</v>
      </c>
      <c r="F125" s="3">
        <f t="shared" si="5"/>
        <v>601.11819165564509</v>
      </c>
      <c r="G125" s="3">
        <f>IF(B125/(1+参数!B$4)/D125*参数!B$4&lt;参数!B$3,参数!B$3,B125/(1+参数!B$4)/D125*参数!B$4)</f>
        <v>0.1</v>
      </c>
      <c r="H125" s="15">
        <f>IF(J124&lt;参数!B$6,H124+F125,F125)+IFERROR(E125*H124,0)</f>
        <v>117629.99141918191</v>
      </c>
      <c r="I125" s="15">
        <f t="shared" si="6"/>
        <v>195665.72772666719</v>
      </c>
      <c r="J125" s="8">
        <f t="shared" si="7"/>
        <v>0.57794941715054193</v>
      </c>
      <c r="K125" s="1">
        <f>IF(J125&gt;参数!B$6,I125,0)</f>
        <v>0</v>
      </c>
      <c r="L125" s="1">
        <f t="shared" si="8"/>
        <v>194665.72772666719</v>
      </c>
      <c r="M125" s="12">
        <f t="shared" si="9"/>
        <v>1.3974628244980254</v>
      </c>
    </row>
    <row r="126" spans="1:13" x14ac:dyDescent="0.15">
      <c r="D126" s="12"/>
      <c r="E126" s="3"/>
      <c r="J126" s="1"/>
      <c r="L126" s="1"/>
    </row>
    <row r="127" spans="1:13" x14ac:dyDescent="0.15">
      <c r="B127" s="1">
        <f>B125</f>
        <v>1000</v>
      </c>
      <c r="D127" s="12"/>
      <c r="E127" s="3"/>
      <c r="J127" s="1"/>
      <c r="K127" s="1">
        <f>SUM(K2:K125)</f>
        <v>0</v>
      </c>
      <c r="L127" s="8">
        <f>XIRR(L2:L125,A2:A125)</f>
        <v>8.7446752190589921E-2</v>
      </c>
    </row>
  </sheetData>
  <autoFilter ref="A1:T125"/>
  <phoneticPr fontId="16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7"/>
  <sheetViews>
    <sheetView workbookViewId="0">
      <pane xSplit="1" ySplit="1" topLeftCell="B103" activePane="bottomRight" state="frozen"/>
      <selection pane="topRight" activeCell="B1" sqref="B1"/>
      <selection pane="bottomLeft" activeCell="A2" sqref="A2"/>
      <selection pane="bottomRight" activeCell="A56" sqref="A56:A125"/>
    </sheetView>
  </sheetViews>
  <sheetFormatPr defaultColWidth="8.5" defaultRowHeight="13.5" x14ac:dyDescent="0.15"/>
  <cols>
    <col min="1" max="1" width="12.25" style="2" customWidth="1"/>
    <col min="2" max="5" width="8.5" style="1"/>
    <col min="6" max="6" width="9.5" style="3" bestFit="1" customWidth="1"/>
    <col min="7" max="7" width="8.5" style="3"/>
    <col min="8" max="9" width="11.625" style="15" bestFit="1" customWidth="1"/>
    <col min="10" max="10" width="8.5" style="3"/>
    <col min="11" max="11" width="8.5" style="1"/>
    <col min="12" max="12" width="8.5" style="3"/>
    <col min="13" max="13" width="8.5" style="12"/>
    <col min="14" max="20" width="8.5" style="1"/>
  </cols>
  <sheetData>
    <row r="1" spans="1:13" x14ac:dyDescent="0.15">
      <c r="A1" s="6" t="s">
        <v>45</v>
      </c>
      <c r="B1" s="4" t="s">
        <v>46</v>
      </c>
      <c r="C1" s="4" t="s">
        <v>47</v>
      </c>
      <c r="D1" s="11" t="s">
        <v>48</v>
      </c>
      <c r="E1" s="9" t="s">
        <v>49</v>
      </c>
      <c r="F1" s="9" t="s">
        <v>50</v>
      </c>
      <c r="G1" s="9" t="s">
        <v>51</v>
      </c>
      <c r="H1" s="13" t="s">
        <v>9</v>
      </c>
      <c r="I1" s="14" t="s">
        <v>52</v>
      </c>
      <c r="J1" s="7" t="s">
        <v>53</v>
      </c>
      <c r="K1" s="4" t="s">
        <v>54</v>
      </c>
      <c r="L1" s="4" t="s">
        <v>55</v>
      </c>
      <c r="M1" s="11" t="s">
        <v>66</v>
      </c>
    </row>
    <row r="2" spans="1:13" x14ac:dyDescent="0.15">
      <c r="A2" s="2">
        <v>39080</v>
      </c>
      <c r="B2" s="1">
        <f>参数!B$2</f>
        <v>1000</v>
      </c>
      <c r="C2" s="1">
        <f>B2</f>
        <v>1000</v>
      </c>
      <c r="D2" s="12">
        <v>1.099</v>
      </c>
      <c r="E2" s="3" t="s">
        <v>42</v>
      </c>
      <c r="F2" s="3">
        <f>(B2-G2)/D2</f>
        <v>909.82711555959963</v>
      </c>
      <c r="G2" s="3">
        <f>IF(B2/(1+参数!B$4)/D2*参数!B$4&lt;参数!B$3,参数!B$3,B2/(1+参数!B$4)/D2*参数!B$4)</f>
        <v>0.1</v>
      </c>
      <c r="H2" s="15">
        <f>F2</f>
        <v>909.82711555959963</v>
      </c>
      <c r="I2" s="15">
        <f>D2*H2</f>
        <v>999.9</v>
      </c>
      <c r="J2" s="8">
        <f>I2/C2-1</f>
        <v>-9.9999999999988987E-5</v>
      </c>
      <c r="K2" s="1">
        <f>IF(J2&gt;参数!B$6,I2,0)</f>
        <v>0</v>
      </c>
      <c r="L2" s="1">
        <f>IF(A2=MAX(A:A),-B2+K2+#REF!,-B2+K2)</f>
        <v>-1000</v>
      </c>
      <c r="M2" s="12">
        <v>1</v>
      </c>
    </row>
    <row r="3" spans="1:13" x14ac:dyDescent="0.15">
      <c r="A3" s="2">
        <v>39113</v>
      </c>
      <c r="B3" s="1">
        <f>参数!B$2</f>
        <v>1000</v>
      </c>
      <c r="C3" s="1">
        <f>IF(J2&lt;参数!B$6,C2+B3,B3)</f>
        <v>2000</v>
      </c>
      <c r="D3" s="12">
        <v>2.117</v>
      </c>
      <c r="E3" s="3" t="s">
        <v>42</v>
      </c>
      <c r="F3" s="3">
        <f>(B3-G3)/D3</f>
        <v>472.31931979215869</v>
      </c>
      <c r="G3" s="3">
        <f>IF(B3/(1+参数!B$4)/D3*参数!B$4&lt;参数!B$3,参数!B$3,B3/(1+参数!B$4)/D3*参数!B$4)</f>
        <v>0.1</v>
      </c>
      <c r="H3" s="15">
        <f>IF(J2&lt;参数!B$6,H2+F3,F3)+IFERROR(E3*H2,0)</f>
        <v>1382.1464353517583</v>
      </c>
      <c r="I3" s="15">
        <f>D3*H3</f>
        <v>2926.0040036396722</v>
      </c>
      <c r="J3" s="8">
        <f>I3/C3-1</f>
        <v>0.4630020018198362</v>
      </c>
      <c r="K3" s="1">
        <f>IF(J3&gt;参数!B$6,I3,0)</f>
        <v>0</v>
      </c>
      <c r="L3" s="1">
        <f>IF(A3=MAX(A:A),-B3+K3+I3,-B3+K3)</f>
        <v>-1000</v>
      </c>
      <c r="M3" s="12">
        <f>M2*(IFERROR(D3+E3,D3))/D2</f>
        <v>1.9262966333030027</v>
      </c>
    </row>
    <row r="4" spans="1:13" x14ac:dyDescent="0.15">
      <c r="A4" s="2">
        <v>39141</v>
      </c>
      <c r="B4" s="1">
        <f>参数!B$2</f>
        <v>1000</v>
      </c>
      <c r="C4" s="1">
        <f>IF(J3&lt;参数!B$6,C3+B4,B4)</f>
        <v>3000</v>
      </c>
      <c r="D4" s="12">
        <v>2.3149999999999999</v>
      </c>
      <c r="E4" s="3" t="s">
        <v>42</v>
      </c>
      <c r="F4" s="3">
        <f t="shared" ref="F4:F67" si="0">(B4-G4)/D4</f>
        <v>431.92224622030238</v>
      </c>
      <c r="G4" s="3">
        <f>IF(B4/(1+参数!B$4)/D4*参数!B$4&lt;参数!B$3,参数!B$3,B4/(1+参数!B$4)/D4*参数!B$4)</f>
        <v>0.1</v>
      </c>
      <c r="H4" s="15">
        <f>IF(J3&lt;参数!B$6,H3+F4,F4)+IFERROR(E4*H3,0)</f>
        <v>1814.0686815720608</v>
      </c>
      <c r="I4" s="15">
        <f t="shared" ref="I4:I67" si="1">D4*H4</f>
        <v>4199.5689978393202</v>
      </c>
      <c r="J4" s="8">
        <f t="shared" ref="J4:J67" si="2">I4/C4-1</f>
        <v>0.39985633261310682</v>
      </c>
      <c r="K4" s="1">
        <f>IF(J4&gt;参数!B$6,I4,0)</f>
        <v>0</v>
      </c>
      <c r="L4" s="1">
        <f t="shared" ref="L4:L67" si="3">IF(A4=MAX(A:A),-B4+K4+I4,-B4+K4)</f>
        <v>-1000</v>
      </c>
      <c r="M4" s="12">
        <f t="shared" ref="M4:M67" si="4">M3*(IFERROR(D4+E4,D4))/D3</f>
        <v>2.1064604185623295</v>
      </c>
    </row>
    <row r="5" spans="1:13" x14ac:dyDescent="0.15">
      <c r="A5" s="2">
        <v>39171</v>
      </c>
      <c r="B5" s="1">
        <f>参数!B$2</f>
        <v>1000</v>
      </c>
      <c r="C5" s="1">
        <f>IF(J4&lt;参数!B$6,C4+B5,B5)</f>
        <v>4000</v>
      </c>
      <c r="D5" s="12">
        <v>2.4809999999999999</v>
      </c>
      <c r="E5" s="3" t="s">
        <v>42</v>
      </c>
      <c r="F5" s="3">
        <f t="shared" si="0"/>
        <v>403.02297460701334</v>
      </c>
      <c r="G5" s="3">
        <f>IF(B5/(1+参数!B$4)/D5*参数!B$4&lt;参数!B$3,参数!B$3,B5/(1+参数!B$4)/D5*参数!B$4)</f>
        <v>0.1</v>
      </c>
      <c r="H5" s="15">
        <f>IF(J4&lt;参数!B$6,H4+F5,F5)+IFERROR(E5*H4,0)</f>
        <v>2217.0916561790741</v>
      </c>
      <c r="I5" s="15">
        <f t="shared" si="1"/>
        <v>5500.6043989802829</v>
      </c>
      <c r="J5" s="8">
        <f t="shared" si="2"/>
        <v>0.37515109974507066</v>
      </c>
      <c r="K5" s="1">
        <f>IF(J5&gt;参数!B$6,I5,0)</f>
        <v>0</v>
      </c>
      <c r="L5" s="1">
        <f t="shared" si="3"/>
        <v>-1000</v>
      </c>
      <c r="M5" s="12">
        <f t="shared" si="4"/>
        <v>2.2575068243858052</v>
      </c>
    </row>
    <row r="6" spans="1:13" x14ac:dyDescent="0.15">
      <c r="A6" s="2">
        <v>39202</v>
      </c>
      <c r="B6" s="1">
        <f>参数!B$2</f>
        <v>1000</v>
      </c>
      <c r="C6" s="1">
        <f>IF(J5&lt;参数!B$6,C5+B6,B6)</f>
        <v>5000</v>
      </c>
      <c r="D6" s="12">
        <v>3.2290000000000001</v>
      </c>
      <c r="E6" s="3" t="s">
        <v>42</v>
      </c>
      <c r="F6" s="3">
        <f t="shared" si="0"/>
        <v>309.66243419015171</v>
      </c>
      <c r="G6" s="3">
        <f>IF(B6/(1+参数!B$4)/D6*参数!B$4&lt;参数!B$3,参数!B$3,B6/(1+参数!B$4)/D6*参数!B$4)</f>
        <v>0.1</v>
      </c>
      <c r="H6" s="15">
        <f>IF(J5&lt;参数!B$6,H5+F6,F6)+IFERROR(E6*H5,0)</f>
        <v>2526.7540903692257</v>
      </c>
      <c r="I6" s="15">
        <f t="shared" si="1"/>
        <v>8158.8889578022299</v>
      </c>
      <c r="J6" s="8">
        <f t="shared" si="2"/>
        <v>0.63177779156044589</v>
      </c>
      <c r="K6" s="1">
        <f>IF(J6&gt;参数!B$6,I6,0)</f>
        <v>0</v>
      </c>
      <c r="L6" s="1">
        <f t="shared" si="3"/>
        <v>-1000</v>
      </c>
      <c r="M6" s="12">
        <f t="shared" si="4"/>
        <v>2.9381255686988172</v>
      </c>
    </row>
    <row r="7" spans="1:13" x14ac:dyDescent="0.15">
      <c r="A7" s="2">
        <v>39233</v>
      </c>
      <c r="B7" s="1">
        <f>参数!B$2</f>
        <v>1000</v>
      </c>
      <c r="C7" s="1">
        <f>IF(J6&lt;参数!B$6,C6+B7,B7)</f>
        <v>6000</v>
      </c>
      <c r="D7" s="12">
        <v>3.5449999999999999</v>
      </c>
      <c r="E7" s="3" t="s">
        <v>42</v>
      </c>
      <c r="F7" s="3">
        <f t="shared" si="0"/>
        <v>282.0592383638928</v>
      </c>
      <c r="G7" s="3">
        <f>IF(B7/(1+参数!B$4)/D7*参数!B$4&lt;参数!B$3,参数!B$3,B7/(1+参数!B$4)/D7*参数!B$4)</f>
        <v>0.1</v>
      </c>
      <c r="H7" s="15">
        <f>IF(J6&lt;参数!B$6,H6+F7,F7)+IFERROR(E7*H6,0)</f>
        <v>2808.8133287331184</v>
      </c>
      <c r="I7" s="15">
        <f t="shared" si="1"/>
        <v>9957.2432503589043</v>
      </c>
      <c r="J7" s="8">
        <f t="shared" si="2"/>
        <v>0.65954054172648413</v>
      </c>
      <c r="K7" s="1">
        <f>IF(J7&gt;参数!B$6,I7,0)</f>
        <v>0</v>
      </c>
      <c r="L7" s="1">
        <f t="shared" si="3"/>
        <v>-1000</v>
      </c>
      <c r="M7" s="12">
        <f t="shared" si="4"/>
        <v>3.2256596906278436</v>
      </c>
    </row>
    <row r="8" spans="1:13" x14ac:dyDescent="0.15">
      <c r="A8" s="2">
        <v>39262</v>
      </c>
      <c r="B8" s="1">
        <f>参数!B$2</f>
        <v>1000</v>
      </c>
      <c r="C8" s="1">
        <f>IF(J7&lt;参数!B$6,C7+B8,B8)</f>
        <v>7000</v>
      </c>
      <c r="D8" s="12">
        <v>3.1749999999999998</v>
      </c>
      <c r="E8" s="3" t="s">
        <v>42</v>
      </c>
      <c r="F8" s="3">
        <f t="shared" si="0"/>
        <v>314.92913385826773</v>
      </c>
      <c r="G8" s="3">
        <f>IF(B8/(1+参数!B$4)/D8*参数!B$4&lt;参数!B$3,参数!B$3,B8/(1+参数!B$4)/D8*参数!B$4)</f>
        <v>0.1</v>
      </c>
      <c r="H8" s="15">
        <f>IF(J7&lt;参数!B$6,H7+F8,F8)+IFERROR(E8*H7,0)</f>
        <v>3123.7424625913864</v>
      </c>
      <c r="I8" s="15">
        <f t="shared" si="1"/>
        <v>9917.8823187276503</v>
      </c>
      <c r="J8" s="8">
        <f t="shared" si="2"/>
        <v>0.41684033124680719</v>
      </c>
      <c r="K8" s="1">
        <f>IF(J8&gt;参数!B$6,I8,0)</f>
        <v>0</v>
      </c>
      <c r="L8" s="1">
        <f t="shared" si="3"/>
        <v>-1000</v>
      </c>
      <c r="M8" s="12">
        <f t="shared" si="4"/>
        <v>2.8889899909008188</v>
      </c>
    </row>
    <row r="9" spans="1:13" x14ac:dyDescent="0.15">
      <c r="A9" s="2">
        <v>39294</v>
      </c>
      <c r="B9" s="1">
        <f>参数!B$2</f>
        <v>1000</v>
      </c>
      <c r="C9" s="1">
        <f>IF(J8&lt;参数!B$6,C8+B9,B9)</f>
        <v>8000</v>
      </c>
      <c r="D9" s="12">
        <v>3.8069999999999999</v>
      </c>
      <c r="E9" s="3" t="s">
        <v>42</v>
      </c>
      <c r="F9" s="3">
        <f t="shared" si="0"/>
        <v>262.64775413711584</v>
      </c>
      <c r="G9" s="3">
        <f>IF(B9/(1+参数!B$4)/D9*参数!B$4&lt;参数!B$3,参数!B$3,B9/(1+参数!B$4)/D9*参数!B$4)</f>
        <v>0.1</v>
      </c>
      <c r="H9" s="15">
        <f>IF(J8&lt;参数!B$6,H8+F9,F9)+IFERROR(E9*H8,0)</f>
        <v>3386.3902167285023</v>
      </c>
      <c r="I9" s="15">
        <f t="shared" si="1"/>
        <v>12891.987555085409</v>
      </c>
      <c r="J9" s="8">
        <f t="shared" si="2"/>
        <v>0.61149844438567613</v>
      </c>
      <c r="K9" s="1">
        <f>IF(J9&gt;参数!B$6,I9,0)</f>
        <v>0</v>
      </c>
      <c r="L9" s="1">
        <f t="shared" si="3"/>
        <v>-1000</v>
      </c>
      <c r="M9" s="12">
        <f t="shared" si="4"/>
        <v>3.4640582347588715</v>
      </c>
    </row>
    <row r="10" spans="1:13" x14ac:dyDescent="0.15">
      <c r="A10" s="2">
        <v>39325</v>
      </c>
      <c r="B10" s="1">
        <f>参数!B$2</f>
        <v>1000</v>
      </c>
      <c r="C10" s="1">
        <f>IF(J9&lt;参数!B$6,C9+B10,B10)</f>
        <v>9000</v>
      </c>
      <c r="D10" s="12">
        <v>4.5369999999999999</v>
      </c>
      <c r="E10" s="3" t="s">
        <v>42</v>
      </c>
      <c r="F10" s="3">
        <f t="shared" si="0"/>
        <v>220.38792153405333</v>
      </c>
      <c r="G10" s="3">
        <f>IF(B10/(1+参数!B$4)/D10*参数!B$4&lt;参数!B$3,参数!B$3,B10/(1+参数!B$4)/D10*参数!B$4)</f>
        <v>0.1</v>
      </c>
      <c r="H10" s="15">
        <f>IF(J9&lt;参数!B$6,H9+F10,F10)+IFERROR(E10*H9,0)</f>
        <v>3606.7781382625558</v>
      </c>
      <c r="I10" s="15">
        <f t="shared" si="1"/>
        <v>16363.952413297215</v>
      </c>
      <c r="J10" s="8">
        <f t="shared" si="2"/>
        <v>0.81821693481080171</v>
      </c>
      <c r="K10" s="1">
        <f>IF(J10&gt;参数!B$6,I10,0)</f>
        <v>0</v>
      </c>
      <c r="L10" s="1">
        <f t="shared" si="3"/>
        <v>-1000</v>
      </c>
      <c r="M10" s="12">
        <f t="shared" si="4"/>
        <v>4.1282984531392168</v>
      </c>
    </row>
    <row r="11" spans="1:13" x14ac:dyDescent="0.15">
      <c r="A11" s="2">
        <v>39353</v>
      </c>
      <c r="B11" s="1">
        <f>参数!B$2</f>
        <v>1000</v>
      </c>
      <c r="C11" s="1">
        <f>IF(J10&lt;参数!B$6,C10+B11,B11)</f>
        <v>10000</v>
      </c>
      <c r="D11" s="12">
        <v>4.8730000000000002</v>
      </c>
      <c r="E11" s="3" t="s">
        <v>42</v>
      </c>
      <c r="F11" s="3">
        <f t="shared" si="0"/>
        <v>205.19187358916477</v>
      </c>
      <c r="G11" s="3">
        <f>IF(B11/(1+参数!B$4)/D11*参数!B$4&lt;参数!B$3,参数!B$3,B11/(1+参数!B$4)/D11*参数!B$4)</f>
        <v>0.1</v>
      </c>
      <c r="H11" s="15">
        <f>IF(J10&lt;参数!B$6,H10+F11,F11)+IFERROR(E11*H10,0)</f>
        <v>3811.9700118517208</v>
      </c>
      <c r="I11" s="15">
        <f t="shared" si="1"/>
        <v>18575.729867753435</v>
      </c>
      <c r="J11" s="8">
        <f t="shared" si="2"/>
        <v>0.85757298677534344</v>
      </c>
      <c r="K11" s="1">
        <f>IF(J11&gt;参数!B$6,I11,0)</f>
        <v>0</v>
      </c>
      <c r="L11" s="1">
        <f t="shared" si="3"/>
        <v>-1000</v>
      </c>
      <c r="M11" s="12">
        <f t="shared" si="4"/>
        <v>4.4340309372156508</v>
      </c>
    </row>
    <row r="12" spans="1:13" x14ac:dyDescent="0.15">
      <c r="A12" s="2">
        <v>39386</v>
      </c>
      <c r="B12" s="1">
        <f>参数!B$2</f>
        <v>1000</v>
      </c>
      <c r="C12" s="1">
        <f>IF(J11&lt;参数!B$6,C11+B12,B12)</f>
        <v>11000</v>
      </c>
      <c r="D12" s="12">
        <v>4.915</v>
      </c>
      <c r="E12" s="3" t="s">
        <v>42</v>
      </c>
      <c r="F12" s="3">
        <f t="shared" si="0"/>
        <v>203.4384537131231</v>
      </c>
      <c r="G12" s="3">
        <f>IF(B12/(1+参数!B$4)/D12*参数!B$4&lt;参数!B$3,参数!B$3,B12/(1+参数!B$4)/D12*参数!B$4)</f>
        <v>0.1</v>
      </c>
      <c r="H12" s="15">
        <f>IF(J11&lt;参数!B$6,H11+F12,F12)+IFERROR(E12*H11,0)</f>
        <v>4015.4084655648439</v>
      </c>
      <c r="I12" s="15">
        <f t="shared" si="1"/>
        <v>19735.732608251208</v>
      </c>
      <c r="J12" s="8">
        <f t="shared" si="2"/>
        <v>0.79415750984101896</v>
      </c>
      <c r="K12" s="1">
        <f>IF(J12&gt;参数!B$6,I12,0)</f>
        <v>0</v>
      </c>
      <c r="L12" s="1">
        <f t="shared" si="3"/>
        <v>-1000</v>
      </c>
      <c r="M12" s="12">
        <f t="shared" si="4"/>
        <v>4.4722474977252054</v>
      </c>
    </row>
    <row r="13" spans="1:13" x14ac:dyDescent="0.15">
      <c r="A13" s="2">
        <v>39416</v>
      </c>
      <c r="B13" s="1">
        <f>参数!B$2</f>
        <v>1000</v>
      </c>
      <c r="C13" s="1">
        <f>IF(J12&lt;参数!B$6,C12+B13,B13)</f>
        <v>12000</v>
      </c>
      <c r="D13" s="12">
        <v>4.0579999999999998</v>
      </c>
      <c r="E13" s="3" t="s">
        <v>42</v>
      </c>
      <c r="F13" s="3">
        <f t="shared" si="0"/>
        <v>246.40216855593889</v>
      </c>
      <c r="G13" s="3">
        <f>IF(B13/(1+参数!B$4)/D13*参数!B$4&lt;参数!B$3,参数!B$3,B13/(1+参数!B$4)/D13*参数!B$4)</f>
        <v>0.1</v>
      </c>
      <c r="H13" s="15">
        <f>IF(J12&lt;参数!B$6,H12+F13,F13)+IFERROR(E13*H12,0)</f>
        <v>4261.8106341207831</v>
      </c>
      <c r="I13" s="15">
        <f t="shared" si="1"/>
        <v>17294.427553262136</v>
      </c>
      <c r="J13" s="8">
        <f t="shared" si="2"/>
        <v>0.44120229610517803</v>
      </c>
      <c r="K13" s="1">
        <f>IF(J13&gt;参数!B$6,I13,0)</f>
        <v>0</v>
      </c>
      <c r="L13" s="1">
        <f t="shared" si="3"/>
        <v>-1000</v>
      </c>
      <c r="M13" s="12">
        <f t="shared" si="4"/>
        <v>3.6924476797088261</v>
      </c>
    </row>
    <row r="14" spans="1:13" x14ac:dyDescent="0.15">
      <c r="A14" s="2">
        <v>39444</v>
      </c>
      <c r="B14" s="1">
        <f>参数!B$2</f>
        <v>1000</v>
      </c>
      <c r="C14" s="1">
        <f>IF(J13&lt;参数!B$6,C13+B14,B14)</f>
        <v>13000</v>
      </c>
      <c r="D14" s="12">
        <v>4.6390000000000002</v>
      </c>
      <c r="E14" s="3" t="s">
        <v>42</v>
      </c>
      <c r="F14" s="3">
        <f t="shared" si="0"/>
        <v>215.54214270316876</v>
      </c>
      <c r="G14" s="3">
        <f>IF(B14/(1+参数!B$4)/D14*参数!B$4&lt;参数!B$3,参数!B$3,B14/(1+参数!B$4)/D14*参数!B$4)</f>
        <v>0.1</v>
      </c>
      <c r="H14" s="15">
        <f>IF(J13&lt;参数!B$6,H13+F14,F14)+IFERROR(E14*H13,0)</f>
        <v>4477.3527768239519</v>
      </c>
      <c r="I14" s="15">
        <f t="shared" si="1"/>
        <v>20770.439531686316</v>
      </c>
      <c r="J14" s="8">
        <f t="shared" si="2"/>
        <v>0.59772611782202434</v>
      </c>
      <c r="K14" s="1">
        <f>IF(J14&gt;参数!B$6,I14,0)</f>
        <v>0</v>
      </c>
      <c r="L14" s="1">
        <f t="shared" si="3"/>
        <v>-1000</v>
      </c>
      <c r="M14" s="12">
        <f t="shared" si="4"/>
        <v>4.2211101000909919</v>
      </c>
    </row>
    <row r="15" spans="1:13" x14ac:dyDescent="0.15">
      <c r="A15" s="2">
        <v>39478</v>
      </c>
      <c r="B15" s="1">
        <f>参数!B$2</f>
        <v>1000</v>
      </c>
      <c r="C15" s="1">
        <f>IF(J14&lt;参数!B$6,C14+B15,B15)</f>
        <v>14000</v>
      </c>
      <c r="D15" s="12">
        <v>3.97</v>
      </c>
      <c r="E15" s="3" t="s">
        <v>42</v>
      </c>
      <c r="F15" s="3">
        <f t="shared" si="0"/>
        <v>251.86397984886648</v>
      </c>
      <c r="G15" s="3">
        <f>IF(B15/(1+参数!B$4)/D15*参数!B$4&lt;参数!B$3,参数!B$3,B15/(1+参数!B$4)/D15*参数!B$4)</f>
        <v>0.1</v>
      </c>
      <c r="H15" s="15">
        <f>IF(J14&lt;参数!B$6,H14+F15,F15)+IFERROR(E15*H14,0)</f>
        <v>4729.2167566728185</v>
      </c>
      <c r="I15" s="15">
        <f t="shared" si="1"/>
        <v>18774.990523991091</v>
      </c>
      <c r="J15" s="8">
        <f t="shared" si="2"/>
        <v>0.34107075171364931</v>
      </c>
      <c r="K15" s="1">
        <f>IF(J15&gt;参数!B$6,I15,0)</f>
        <v>0</v>
      </c>
      <c r="L15" s="1">
        <f t="shared" si="3"/>
        <v>-1000</v>
      </c>
      <c r="M15" s="12">
        <f t="shared" si="4"/>
        <v>3.6123748862602363</v>
      </c>
    </row>
    <row r="16" spans="1:13" x14ac:dyDescent="0.15">
      <c r="A16" s="2">
        <v>39507</v>
      </c>
      <c r="B16" s="1">
        <f>参数!B$2</f>
        <v>1000</v>
      </c>
      <c r="C16" s="1">
        <f>IF(J15&lt;参数!B$6,C15+B16,B16)</f>
        <v>15000</v>
      </c>
      <c r="D16" s="12">
        <v>4.093</v>
      </c>
      <c r="E16" s="3" t="s">
        <v>42</v>
      </c>
      <c r="F16" s="3">
        <f t="shared" si="0"/>
        <v>244.29513804055705</v>
      </c>
      <c r="G16" s="3">
        <f>IF(B16/(1+参数!B$4)/D16*参数!B$4&lt;参数!B$3,参数!B$3,B16/(1+参数!B$4)/D16*参数!B$4)</f>
        <v>0.1</v>
      </c>
      <c r="H16" s="15">
        <f>IF(J15&lt;参数!B$6,H15+F16,F16)+IFERROR(E16*H15,0)</f>
        <v>4973.511894713376</v>
      </c>
      <c r="I16" s="15">
        <f t="shared" si="1"/>
        <v>20356.584185061849</v>
      </c>
      <c r="J16" s="8">
        <f t="shared" si="2"/>
        <v>0.35710561233745652</v>
      </c>
      <c r="K16" s="1">
        <f>IF(J16&gt;参数!B$6,I16,0)</f>
        <v>0</v>
      </c>
      <c r="L16" s="1">
        <f t="shared" si="3"/>
        <v>-1000</v>
      </c>
      <c r="M16" s="12">
        <f t="shared" si="4"/>
        <v>3.7242948134667873</v>
      </c>
    </row>
    <row r="17" spans="1:13" x14ac:dyDescent="0.15">
      <c r="A17" s="2">
        <v>39538</v>
      </c>
      <c r="B17" s="1">
        <f>参数!B$2</f>
        <v>1000</v>
      </c>
      <c r="C17" s="1">
        <f>IF(J16&lt;参数!B$6,C16+B17,B17)</f>
        <v>16000</v>
      </c>
      <c r="D17" s="12">
        <v>3.1320000000000001</v>
      </c>
      <c r="E17" s="3" t="s">
        <v>42</v>
      </c>
      <c r="F17" s="3">
        <f t="shared" si="0"/>
        <v>319.25287356321837</v>
      </c>
      <c r="G17" s="3">
        <f>IF(B17/(1+参数!B$4)/D17*参数!B$4&lt;参数!B$3,参数!B$3,B17/(1+参数!B$4)/D17*参数!B$4)</f>
        <v>0.1</v>
      </c>
      <c r="H17" s="15">
        <f>IF(J16&lt;参数!B$6,H16+F17,F17)+IFERROR(E17*H16,0)</f>
        <v>5292.7647682765946</v>
      </c>
      <c r="I17" s="15">
        <f t="shared" si="1"/>
        <v>16576.939254242294</v>
      </c>
      <c r="J17" s="8">
        <f t="shared" si="2"/>
        <v>3.6058703390143387E-2</v>
      </c>
      <c r="K17" s="1">
        <f>IF(J17&gt;参数!B$6,I17,0)</f>
        <v>0</v>
      </c>
      <c r="L17" s="1">
        <f t="shared" si="3"/>
        <v>-1000</v>
      </c>
      <c r="M17" s="12">
        <f t="shared" si="4"/>
        <v>2.849863512283894</v>
      </c>
    </row>
    <row r="18" spans="1:13" x14ac:dyDescent="0.15">
      <c r="A18" s="2">
        <v>39568</v>
      </c>
      <c r="B18" s="1">
        <f>参数!B$2</f>
        <v>1000</v>
      </c>
      <c r="C18" s="1">
        <f>IF(J17&lt;参数!B$6,C17+B18,B18)</f>
        <v>17000</v>
      </c>
      <c r="D18" s="12">
        <v>3.306</v>
      </c>
      <c r="E18" s="3" t="s">
        <v>42</v>
      </c>
      <c r="F18" s="3">
        <f t="shared" si="0"/>
        <v>302.4500907441016</v>
      </c>
      <c r="G18" s="3">
        <f>IF(B18/(1+参数!B$4)/D18*参数!B$4&lt;参数!B$3,参数!B$3,B18/(1+参数!B$4)/D18*参数!B$4)</f>
        <v>0.1</v>
      </c>
      <c r="H18" s="15">
        <f>IF(J17&lt;参数!B$6,H17+F18,F18)+IFERROR(E18*H17,0)</f>
        <v>5595.2148590206962</v>
      </c>
      <c r="I18" s="15">
        <f t="shared" si="1"/>
        <v>18497.780323922423</v>
      </c>
      <c r="J18" s="8">
        <f t="shared" si="2"/>
        <v>8.8104724936613144E-2</v>
      </c>
      <c r="K18" s="1">
        <f>IF(J18&gt;参数!B$6,I18,0)</f>
        <v>0</v>
      </c>
      <c r="L18" s="1">
        <f t="shared" si="3"/>
        <v>-1000</v>
      </c>
      <c r="M18" s="12">
        <f t="shared" si="4"/>
        <v>3.0081892629663325</v>
      </c>
    </row>
    <row r="19" spans="1:13" x14ac:dyDescent="0.15">
      <c r="A19" s="2">
        <v>39598</v>
      </c>
      <c r="B19" s="1">
        <f>参数!B$2</f>
        <v>1000</v>
      </c>
      <c r="C19" s="1">
        <f>IF(J18&lt;参数!B$6,C18+B19,B19)</f>
        <v>18000</v>
      </c>
      <c r="D19" s="12">
        <v>3.0979999999999999</v>
      </c>
      <c r="E19" s="3" t="s">
        <v>42</v>
      </c>
      <c r="F19" s="3">
        <f t="shared" si="0"/>
        <v>322.75661717236926</v>
      </c>
      <c r="G19" s="3">
        <f>IF(B19/(1+参数!B$4)/D19*参数!B$4&lt;参数!B$3,参数!B$3,B19/(1+参数!B$4)/D19*参数!B$4)</f>
        <v>0.1</v>
      </c>
      <c r="H19" s="15">
        <f>IF(J18&lt;参数!B$6,H18+F19,F19)+IFERROR(E19*H18,0)</f>
        <v>5917.9714761930654</v>
      </c>
      <c r="I19" s="15">
        <f t="shared" si="1"/>
        <v>18333.875633246116</v>
      </c>
      <c r="J19" s="8">
        <f t="shared" si="2"/>
        <v>1.854864629145081E-2</v>
      </c>
      <c r="K19" s="1">
        <f>IF(J19&gt;参数!B$6,I19,0)</f>
        <v>0</v>
      </c>
      <c r="L19" s="1">
        <f t="shared" si="3"/>
        <v>-1000</v>
      </c>
      <c r="M19" s="12">
        <f t="shared" si="4"/>
        <v>2.8189262966333022</v>
      </c>
    </row>
    <row r="20" spans="1:13" x14ac:dyDescent="0.15">
      <c r="A20" s="2">
        <v>39629</v>
      </c>
      <c r="B20" s="1">
        <f>参数!B$2</f>
        <v>1000</v>
      </c>
      <c r="C20" s="1">
        <f>IF(J19&lt;参数!B$6,C19+B20,B20)</f>
        <v>19000</v>
      </c>
      <c r="D20" s="12">
        <v>2.2970000000000002</v>
      </c>
      <c r="E20" s="3" t="s">
        <v>42</v>
      </c>
      <c r="F20" s="3">
        <f t="shared" si="0"/>
        <v>435.30692207226815</v>
      </c>
      <c r="G20" s="3">
        <f>IF(B20/(1+参数!B$4)/D20*参数!B$4&lt;参数!B$3,参数!B$3,B20/(1+参数!B$4)/D20*参数!B$4)</f>
        <v>0.1</v>
      </c>
      <c r="H20" s="15">
        <f>IF(J19&lt;参数!B$6,H19+F20,F20)+IFERROR(E20*H19,0)</f>
        <v>6353.2783982653336</v>
      </c>
      <c r="I20" s="15">
        <f t="shared" si="1"/>
        <v>14593.480480815473</v>
      </c>
      <c r="J20" s="8">
        <f t="shared" si="2"/>
        <v>-0.23192207995708036</v>
      </c>
      <c r="K20" s="1">
        <f>IF(J20&gt;参数!B$6,I20,0)</f>
        <v>0</v>
      </c>
      <c r="L20" s="1">
        <f t="shared" si="3"/>
        <v>-1000</v>
      </c>
      <c r="M20" s="12">
        <f t="shared" si="4"/>
        <v>2.0900818926296632</v>
      </c>
    </row>
    <row r="21" spans="1:13" x14ac:dyDescent="0.15">
      <c r="A21" s="2">
        <v>39660</v>
      </c>
      <c r="B21" s="1">
        <f>参数!B$2</f>
        <v>1000</v>
      </c>
      <c r="C21" s="1">
        <f>IF(J20&lt;参数!B$6,C20+B21,B21)</f>
        <v>20000</v>
      </c>
      <c r="D21" s="12">
        <v>2.343</v>
      </c>
      <c r="E21" s="3" t="s">
        <v>42</v>
      </c>
      <c r="F21" s="3">
        <f t="shared" si="0"/>
        <v>426.76056338028167</v>
      </c>
      <c r="G21" s="3">
        <f>IF(B21/(1+参数!B$4)/D21*参数!B$4&lt;参数!B$3,参数!B$3,B21/(1+参数!B$4)/D21*参数!B$4)</f>
        <v>0.1</v>
      </c>
      <c r="H21" s="15">
        <f>IF(J20&lt;参数!B$6,H20+F21,F21)+IFERROR(E21*H20,0)</f>
        <v>6780.038961645615</v>
      </c>
      <c r="I21" s="15">
        <f t="shared" si="1"/>
        <v>15885.631287135675</v>
      </c>
      <c r="J21" s="8">
        <f t="shared" si="2"/>
        <v>-0.20571843564321624</v>
      </c>
      <c r="K21" s="1">
        <f>IF(J21&gt;参数!B$6,I21,0)</f>
        <v>0</v>
      </c>
      <c r="L21" s="1">
        <f t="shared" si="3"/>
        <v>-1000</v>
      </c>
      <c r="M21" s="12">
        <f t="shared" si="4"/>
        <v>2.1319381255686984</v>
      </c>
    </row>
    <row r="22" spans="1:13" x14ac:dyDescent="0.15">
      <c r="A22" s="2">
        <v>39689</v>
      </c>
      <c r="B22" s="1">
        <f>参数!B$2</f>
        <v>1000</v>
      </c>
      <c r="C22" s="1">
        <f>IF(J21&lt;参数!B$6,C21+B22,B22)</f>
        <v>21000</v>
      </c>
      <c r="D22" s="12">
        <v>1.921</v>
      </c>
      <c r="E22" s="3" t="s">
        <v>42</v>
      </c>
      <c r="F22" s="3">
        <f t="shared" si="0"/>
        <v>520.51015096304002</v>
      </c>
      <c r="G22" s="3">
        <f>IF(B22/(1+参数!B$4)/D22*参数!B$4&lt;参数!B$3,参数!B$3,B22/(1+参数!B$4)/D22*参数!B$4)</f>
        <v>0.1</v>
      </c>
      <c r="H22" s="15">
        <f>IF(J21&lt;参数!B$6,H21+F22,F22)+IFERROR(E22*H21,0)</f>
        <v>7300.5491126086554</v>
      </c>
      <c r="I22" s="15">
        <f t="shared" si="1"/>
        <v>14024.354845321228</v>
      </c>
      <c r="J22" s="8">
        <f t="shared" si="2"/>
        <v>-0.33217357879422726</v>
      </c>
      <c r="K22" s="1">
        <f>IF(J22&gt;参数!B$6,I22,0)</f>
        <v>0</v>
      </c>
      <c r="L22" s="1">
        <f t="shared" si="3"/>
        <v>-1000</v>
      </c>
      <c r="M22" s="12">
        <f t="shared" si="4"/>
        <v>1.7479526842584163</v>
      </c>
    </row>
    <row r="23" spans="1:13" x14ac:dyDescent="0.15">
      <c r="A23" s="2">
        <v>39717</v>
      </c>
      <c r="B23" s="1">
        <f>参数!B$2</f>
        <v>1000</v>
      </c>
      <c r="C23" s="1">
        <f>IF(J22&lt;参数!B$6,C22+B23,B23)</f>
        <v>22000</v>
      </c>
      <c r="D23" s="12">
        <v>1.9370000000000001</v>
      </c>
      <c r="E23" s="3" t="s">
        <v>42</v>
      </c>
      <c r="F23" s="3">
        <f t="shared" si="0"/>
        <v>516.21063500258128</v>
      </c>
      <c r="G23" s="3">
        <f>IF(B23/(1+参数!B$4)/D23*参数!B$4&lt;参数!B$3,参数!B$3,B23/(1+参数!B$4)/D23*参数!B$4)</f>
        <v>0.1</v>
      </c>
      <c r="H23" s="15">
        <f>IF(J22&lt;参数!B$6,H22+F23,F23)+IFERROR(E23*H22,0)</f>
        <v>7816.7597476112369</v>
      </c>
      <c r="I23" s="15">
        <f t="shared" si="1"/>
        <v>15141.063631122966</v>
      </c>
      <c r="J23" s="8">
        <f t="shared" si="2"/>
        <v>-0.31176983494895605</v>
      </c>
      <c r="K23" s="1">
        <f>IF(J23&gt;参数!B$6,I23,0)</f>
        <v>0</v>
      </c>
      <c r="L23" s="1">
        <f t="shared" si="3"/>
        <v>-1000</v>
      </c>
      <c r="M23" s="12">
        <f t="shared" si="4"/>
        <v>1.7625113739763416</v>
      </c>
    </row>
    <row r="24" spans="1:13" x14ac:dyDescent="0.15">
      <c r="A24" s="2">
        <v>39752</v>
      </c>
      <c r="B24" s="1">
        <f>参数!B$2</f>
        <v>1000</v>
      </c>
      <c r="C24" s="1">
        <f>IF(J23&lt;参数!B$6,C23+B24,B24)</f>
        <v>23000</v>
      </c>
      <c r="D24" s="12">
        <v>1.3839999999999999</v>
      </c>
      <c r="E24" s="3" t="s">
        <v>42</v>
      </c>
      <c r="F24" s="3">
        <f t="shared" si="0"/>
        <v>722.47109826589599</v>
      </c>
      <c r="G24" s="3">
        <f>IF(B24/(1+参数!B$4)/D24*参数!B$4&lt;参数!B$3,参数!B$3,B24/(1+参数!B$4)/D24*参数!B$4)</f>
        <v>0.1</v>
      </c>
      <c r="H24" s="15">
        <f>IF(J23&lt;参数!B$6,H23+F24,F24)+IFERROR(E24*H23,0)</f>
        <v>8539.2308458771331</v>
      </c>
      <c r="I24" s="15">
        <f t="shared" si="1"/>
        <v>11818.295490693952</v>
      </c>
      <c r="J24" s="8">
        <f t="shared" si="2"/>
        <v>-0.48616106562200212</v>
      </c>
      <c r="K24" s="1">
        <f>IF(J24&gt;参数!B$6,I24,0)</f>
        <v>0</v>
      </c>
      <c r="L24" s="1">
        <f t="shared" si="3"/>
        <v>-1000</v>
      </c>
      <c r="M24" s="12">
        <f t="shared" si="4"/>
        <v>1.2593266606005455</v>
      </c>
    </row>
    <row r="25" spans="1:13" x14ac:dyDescent="0.15">
      <c r="A25" s="2">
        <v>39780</v>
      </c>
      <c r="B25" s="1">
        <f>参数!B$2</f>
        <v>1000</v>
      </c>
      <c r="C25" s="1">
        <f>IF(J24&lt;参数!B$6,C24+B25,B25)</f>
        <v>24000</v>
      </c>
      <c r="D25" s="12">
        <v>1.55</v>
      </c>
      <c r="E25" s="3" t="s">
        <v>42</v>
      </c>
      <c r="F25" s="3">
        <f t="shared" si="0"/>
        <v>645.0967741935483</v>
      </c>
      <c r="G25" s="3">
        <f>IF(B25/(1+参数!B$4)/D25*参数!B$4&lt;参数!B$3,参数!B$3,B25/(1+参数!B$4)/D25*参数!B$4)</f>
        <v>0.1</v>
      </c>
      <c r="H25" s="15">
        <f>IF(J24&lt;参数!B$6,H24+F25,F25)+IFERROR(E25*H24,0)</f>
        <v>9184.3276200706823</v>
      </c>
      <c r="I25" s="15">
        <f t="shared" si="1"/>
        <v>14235.707811109558</v>
      </c>
      <c r="J25" s="8">
        <f t="shared" si="2"/>
        <v>-0.40684550787043505</v>
      </c>
      <c r="K25" s="1">
        <f>IF(J25&gt;参数!B$6,I25,0)</f>
        <v>0</v>
      </c>
      <c r="L25" s="1">
        <f t="shared" si="3"/>
        <v>-1000</v>
      </c>
      <c r="M25" s="12">
        <f t="shared" si="4"/>
        <v>1.4103730664240215</v>
      </c>
    </row>
    <row r="26" spans="1:13" x14ac:dyDescent="0.15">
      <c r="A26" s="2">
        <v>39813</v>
      </c>
      <c r="B26" s="1">
        <f>参数!B$2</f>
        <v>1000</v>
      </c>
      <c r="C26" s="1">
        <f>IF(J25&lt;参数!B$6,C25+B26,B26)</f>
        <v>25000</v>
      </c>
      <c r="D26" s="12">
        <v>1.4710000000000001</v>
      </c>
      <c r="E26" s="3" t="s">
        <v>42</v>
      </c>
      <c r="F26" s="3">
        <f t="shared" si="0"/>
        <v>679.74167233174705</v>
      </c>
      <c r="G26" s="3">
        <f>IF(B26/(1+参数!B$4)/D26*参数!B$4&lt;参数!B$3,参数!B$3,B26/(1+参数!B$4)/D26*参数!B$4)</f>
        <v>0.1</v>
      </c>
      <c r="H26" s="15">
        <f>IF(J25&lt;参数!B$6,H25+F26,F26)+IFERROR(E26*H25,0)</f>
        <v>9864.0692924024297</v>
      </c>
      <c r="I26" s="15">
        <f t="shared" si="1"/>
        <v>14510.045929123975</v>
      </c>
      <c r="J26" s="8">
        <f t="shared" si="2"/>
        <v>-0.41959816283504103</v>
      </c>
      <c r="K26" s="1">
        <f>IF(J26&gt;参数!B$6,I26,0)</f>
        <v>0</v>
      </c>
      <c r="L26" s="1">
        <f t="shared" si="3"/>
        <v>-1000</v>
      </c>
      <c r="M26" s="12">
        <f t="shared" si="4"/>
        <v>1.338489535941765</v>
      </c>
    </row>
    <row r="27" spans="1:13" x14ac:dyDescent="0.15">
      <c r="A27" s="2">
        <v>39836</v>
      </c>
      <c r="B27" s="1">
        <f>参数!B$2</f>
        <v>1000</v>
      </c>
      <c r="C27" s="1">
        <f>IF(J26&lt;参数!B$6,C26+B27,B27)</f>
        <v>26000</v>
      </c>
      <c r="D27" s="12">
        <v>1.66</v>
      </c>
      <c r="E27" s="3" t="s">
        <v>42</v>
      </c>
      <c r="F27" s="3">
        <f t="shared" si="0"/>
        <v>602.34939759036149</v>
      </c>
      <c r="G27" s="3">
        <f>IF(B27/(1+参数!B$4)/D27*参数!B$4&lt;参数!B$3,参数!B$3,B27/(1+参数!B$4)/D27*参数!B$4)</f>
        <v>0.1</v>
      </c>
      <c r="H27" s="15">
        <f>IF(J26&lt;参数!B$6,H26+F27,F27)+IFERROR(E27*H26,0)</f>
        <v>10466.418689992792</v>
      </c>
      <c r="I27" s="15">
        <f t="shared" si="1"/>
        <v>17374.255025388033</v>
      </c>
      <c r="J27" s="8">
        <f t="shared" si="2"/>
        <v>-0.33175942210046028</v>
      </c>
      <c r="K27" s="1">
        <f>IF(J27&gt;参数!B$6,I27,0)</f>
        <v>0</v>
      </c>
      <c r="L27" s="1">
        <f t="shared" si="3"/>
        <v>-1000</v>
      </c>
      <c r="M27" s="12">
        <f t="shared" si="4"/>
        <v>1.5104640582347586</v>
      </c>
    </row>
    <row r="28" spans="1:13" x14ac:dyDescent="0.15">
      <c r="A28" s="2">
        <v>39871</v>
      </c>
      <c r="B28" s="1">
        <f>参数!B$2</f>
        <v>1000</v>
      </c>
      <c r="C28" s="1">
        <f>IF(J27&lt;参数!B$6,C27+B28,B28)</f>
        <v>27000</v>
      </c>
      <c r="D28" s="12">
        <v>1.746</v>
      </c>
      <c r="E28" s="3" t="s">
        <v>42</v>
      </c>
      <c r="F28" s="3">
        <f t="shared" si="0"/>
        <v>572.68041237113403</v>
      </c>
      <c r="G28" s="3">
        <f>IF(B28/(1+参数!B$4)/D28*参数!B$4&lt;参数!B$3,参数!B$3,B28/(1+参数!B$4)/D28*参数!B$4)</f>
        <v>0.1</v>
      </c>
      <c r="H28" s="15">
        <f>IF(J27&lt;参数!B$6,H27+F28,F28)+IFERROR(E28*H27,0)</f>
        <v>11039.099102363925</v>
      </c>
      <c r="I28" s="15">
        <f t="shared" si="1"/>
        <v>19274.267032727414</v>
      </c>
      <c r="J28" s="8">
        <f t="shared" si="2"/>
        <v>-0.28613825804713278</v>
      </c>
      <c r="K28" s="1">
        <f>IF(J28&gt;参数!B$6,I28,0)</f>
        <v>0</v>
      </c>
      <c r="L28" s="1">
        <f t="shared" si="3"/>
        <v>-1000</v>
      </c>
      <c r="M28" s="12">
        <f t="shared" si="4"/>
        <v>1.5887170154686077</v>
      </c>
    </row>
    <row r="29" spans="1:13" x14ac:dyDescent="0.15">
      <c r="A29" s="2">
        <v>39903</v>
      </c>
      <c r="B29" s="1">
        <f>参数!B$2</f>
        <v>1000</v>
      </c>
      <c r="C29" s="1">
        <f>IF(J28&lt;参数!B$6,C28+B29,B29)</f>
        <v>28000</v>
      </c>
      <c r="D29" s="12">
        <v>1.986</v>
      </c>
      <c r="E29" s="3">
        <v>2.4E-2</v>
      </c>
      <c r="F29" s="3">
        <f t="shared" si="0"/>
        <v>503.47432024169183</v>
      </c>
      <c r="G29" s="3">
        <f>IF(B29/(1+参数!B$4)/D29*参数!B$4&lt;参数!B$3,参数!B$3,B29/(1+参数!B$4)/D29*参数!B$4)</f>
        <v>0.1</v>
      </c>
      <c r="H29" s="15">
        <f>IF(J28&lt;参数!B$6,H28+F29,F29)+IFERROR(E29*H28,0)</f>
        <v>11807.511801062352</v>
      </c>
      <c r="I29" s="15">
        <f t="shared" si="1"/>
        <v>23449.718436909832</v>
      </c>
      <c r="J29" s="8">
        <f t="shared" si="2"/>
        <v>-0.16251005582464884</v>
      </c>
      <c r="K29" s="1">
        <f>IF(J29&gt;参数!B$6,I29,0)</f>
        <v>0</v>
      </c>
      <c r="L29" s="1">
        <f t="shared" si="3"/>
        <v>-1000</v>
      </c>
      <c r="M29" s="12">
        <f t="shared" si="4"/>
        <v>1.8289353958143764</v>
      </c>
    </row>
    <row r="30" spans="1:13" x14ac:dyDescent="0.15">
      <c r="A30" s="2">
        <v>39933</v>
      </c>
      <c r="B30" s="1">
        <f>参数!B$2</f>
        <v>1000</v>
      </c>
      <c r="C30" s="1">
        <f>IF(J29&lt;参数!B$6,C29+B30,B30)</f>
        <v>29000</v>
      </c>
      <c r="D30" s="12">
        <v>2.0619999999999998</v>
      </c>
      <c r="E30" s="3" t="s">
        <v>42</v>
      </c>
      <c r="F30" s="3">
        <f t="shared" si="0"/>
        <v>484.91755577109603</v>
      </c>
      <c r="G30" s="3">
        <f>IF(B30/(1+参数!B$4)/D30*参数!B$4&lt;参数!B$3,参数!B$3,B30/(1+参数!B$4)/D30*参数!B$4)</f>
        <v>0.1</v>
      </c>
      <c r="H30" s="15">
        <f>IF(J29&lt;参数!B$6,H29+F30,F30)+IFERROR(E30*H29,0)</f>
        <v>12292.429356833449</v>
      </c>
      <c r="I30" s="15">
        <f t="shared" si="1"/>
        <v>25346.989333790571</v>
      </c>
      <c r="J30" s="8">
        <f t="shared" si="2"/>
        <v>-0.12596588504170447</v>
      </c>
      <c r="K30" s="1">
        <f>IF(J30&gt;参数!B$6,I30,0)</f>
        <v>0</v>
      </c>
      <c r="L30" s="1">
        <f t="shared" si="3"/>
        <v>-1000</v>
      </c>
      <c r="M30" s="12">
        <f t="shared" si="4"/>
        <v>1.898924867154705</v>
      </c>
    </row>
    <row r="31" spans="1:13" x14ac:dyDescent="0.15">
      <c r="A31" s="2">
        <v>39960</v>
      </c>
      <c r="B31" s="1">
        <f>参数!B$2</f>
        <v>1000</v>
      </c>
      <c r="C31" s="1">
        <f>IF(J30&lt;参数!B$6,C30+B31,B31)</f>
        <v>30000</v>
      </c>
      <c r="D31" s="12">
        <v>2.1619999999999999</v>
      </c>
      <c r="E31" s="3" t="s">
        <v>42</v>
      </c>
      <c r="F31" s="3">
        <f t="shared" si="0"/>
        <v>462.48843663274744</v>
      </c>
      <c r="G31" s="3">
        <f>IF(B31/(1+参数!B$4)/D31*参数!B$4&lt;参数!B$3,参数!B$3,B31/(1+参数!B$4)/D31*参数!B$4)</f>
        <v>0.1</v>
      </c>
      <c r="H31" s="15">
        <f>IF(J30&lt;参数!B$6,H30+F31,F31)+IFERROR(E31*H30,0)</f>
        <v>12754.917793466197</v>
      </c>
      <c r="I31" s="15">
        <f t="shared" si="1"/>
        <v>27576.132269473917</v>
      </c>
      <c r="J31" s="8">
        <f t="shared" si="2"/>
        <v>-8.0795591017536084E-2</v>
      </c>
      <c r="K31" s="1">
        <f>IF(J31&gt;参数!B$6,I31,0)</f>
        <v>0</v>
      </c>
      <c r="L31" s="1">
        <f t="shared" si="3"/>
        <v>-1000</v>
      </c>
      <c r="M31" s="12">
        <f t="shared" si="4"/>
        <v>1.9910162768130322</v>
      </c>
    </row>
    <row r="32" spans="1:13" x14ac:dyDescent="0.15">
      <c r="A32" s="2">
        <v>39994</v>
      </c>
      <c r="B32" s="1">
        <f>参数!B$2</f>
        <v>1000</v>
      </c>
      <c r="C32" s="1">
        <f>IF(J31&lt;参数!B$6,C31+B32,B32)</f>
        <v>31000</v>
      </c>
      <c r="D32" s="12">
        <v>2.3650000000000002</v>
      </c>
      <c r="E32" s="3" t="s">
        <v>42</v>
      </c>
      <c r="F32" s="3">
        <f t="shared" si="0"/>
        <v>422.79069767441854</v>
      </c>
      <c r="G32" s="3">
        <f>IF(B32/(1+参数!B$4)/D32*参数!B$4&lt;参数!B$3,参数!B$3,B32/(1+参数!B$4)/D32*参数!B$4)</f>
        <v>0.1</v>
      </c>
      <c r="H32" s="15">
        <f>IF(J31&lt;参数!B$6,H31+F32,F32)+IFERROR(E32*H31,0)</f>
        <v>13177.708491140615</v>
      </c>
      <c r="I32" s="15">
        <f t="shared" si="1"/>
        <v>31165.280581547555</v>
      </c>
      <c r="J32" s="8">
        <f t="shared" si="2"/>
        <v>5.3316316628242433E-3</v>
      </c>
      <c r="K32" s="1">
        <f>IF(J32&gt;参数!B$6,I32,0)</f>
        <v>0</v>
      </c>
      <c r="L32" s="1">
        <f t="shared" si="3"/>
        <v>-1000</v>
      </c>
      <c r="M32" s="12">
        <f t="shared" si="4"/>
        <v>2.1779618384194364</v>
      </c>
    </row>
    <row r="33" spans="1:13" x14ac:dyDescent="0.15">
      <c r="A33" s="2">
        <v>40025</v>
      </c>
      <c r="B33" s="1">
        <f>参数!B$2</f>
        <v>1000</v>
      </c>
      <c r="C33" s="1">
        <f>IF(J32&lt;参数!B$6,C32+B33,B33)</f>
        <v>32000</v>
      </c>
      <c r="D33" s="12">
        <v>2.9710000000000001</v>
      </c>
      <c r="E33" s="3" t="s">
        <v>42</v>
      </c>
      <c r="F33" s="3">
        <f t="shared" si="0"/>
        <v>336.55334904072703</v>
      </c>
      <c r="G33" s="3">
        <f>IF(B33/(1+参数!B$4)/D33*参数!B$4&lt;参数!B$3,参数!B$3,B33/(1+参数!B$4)/D33*参数!B$4)</f>
        <v>0.1</v>
      </c>
      <c r="H33" s="15">
        <f>IF(J32&lt;参数!B$6,H32+F33,F33)+IFERROR(E33*H32,0)</f>
        <v>13514.261840181342</v>
      </c>
      <c r="I33" s="15">
        <f t="shared" si="1"/>
        <v>40150.87192717877</v>
      </c>
      <c r="J33" s="8">
        <f t="shared" si="2"/>
        <v>0.25471474772433655</v>
      </c>
      <c r="K33" s="1">
        <f>IF(J33&gt;参数!B$6,I33,0)</f>
        <v>0</v>
      </c>
      <c r="L33" s="1">
        <f t="shared" si="3"/>
        <v>-1000</v>
      </c>
      <c r="M33" s="12">
        <f t="shared" si="4"/>
        <v>2.7360357809488987</v>
      </c>
    </row>
    <row r="34" spans="1:13" x14ac:dyDescent="0.15">
      <c r="A34" s="2">
        <v>40056</v>
      </c>
      <c r="B34" s="1">
        <f>参数!B$2</f>
        <v>1000</v>
      </c>
      <c r="C34" s="1">
        <f>IF(J33&lt;参数!B$6,C33+B34,B34)</f>
        <v>33000</v>
      </c>
      <c r="D34" s="12">
        <v>2.2669999999999999</v>
      </c>
      <c r="E34" s="3" t="s">
        <v>42</v>
      </c>
      <c r="F34" s="3">
        <f t="shared" si="0"/>
        <v>441.067490074989</v>
      </c>
      <c r="G34" s="3">
        <f>IF(B34/(1+参数!B$4)/D34*参数!B$4&lt;参数!B$3,参数!B$3,B34/(1+参数!B$4)/D34*参数!B$4)</f>
        <v>0.1</v>
      </c>
      <c r="H34" s="15">
        <f>IF(J33&lt;参数!B$6,H33+F34,F34)+IFERROR(E34*H33,0)</f>
        <v>13955.329330256331</v>
      </c>
      <c r="I34" s="15">
        <f t="shared" si="1"/>
        <v>31636.731591691099</v>
      </c>
      <c r="J34" s="8">
        <f t="shared" si="2"/>
        <v>-4.1311163888148483E-2</v>
      </c>
      <c r="K34" s="1">
        <f>IF(J34&gt;参数!B$6,I34,0)</f>
        <v>0</v>
      </c>
      <c r="L34" s="1">
        <f t="shared" si="3"/>
        <v>-1000</v>
      </c>
      <c r="M34" s="12">
        <f t="shared" si="4"/>
        <v>2.0877122569542754</v>
      </c>
    </row>
    <row r="35" spans="1:13" x14ac:dyDescent="0.15">
      <c r="A35" s="2">
        <v>40086</v>
      </c>
      <c r="B35" s="1">
        <f>参数!B$2</f>
        <v>1000</v>
      </c>
      <c r="C35" s="1">
        <f>IF(J34&lt;参数!B$6,C34+B35,B35)</f>
        <v>34000</v>
      </c>
      <c r="D35" s="12">
        <v>2.3140000000000001</v>
      </c>
      <c r="E35" s="3" t="s">
        <v>42</v>
      </c>
      <c r="F35" s="3">
        <f t="shared" si="0"/>
        <v>432.10890233362142</v>
      </c>
      <c r="G35" s="3">
        <f>IF(B35/(1+参数!B$4)/D35*参数!B$4&lt;参数!B$3,参数!B$3,B35/(1+参数!B$4)/D35*参数!B$4)</f>
        <v>0.1</v>
      </c>
      <c r="H35" s="15">
        <f>IF(J34&lt;参数!B$6,H34+F35,F35)+IFERROR(E35*H34,0)</f>
        <v>14387.438232589951</v>
      </c>
      <c r="I35" s="15">
        <f t="shared" si="1"/>
        <v>33292.53207021315</v>
      </c>
      <c r="J35" s="8">
        <f t="shared" si="2"/>
        <v>-2.0807880287848524E-2</v>
      </c>
      <c r="K35" s="1">
        <f>IF(J35&gt;参数!B$6,I35,0)</f>
        <v>0</v>
      </c>
      <c r="L35" s="1">
        <f t="shared" si="3"/>
        <v>-1000</v>
      </c>
      <c r="M35" s="12">
        <f t="shared" si="4"/>
        <v>2.130995219493689</v>
      </c>
    </row>
    <row r="36" spans="1:13" x14ac:dyDescent="0.15">
      <c r="A36" s="2">
        <v>40116</v>
      </c>
      <c r="B36" s="1">
        <f>参数!B$2</f>
        <v>1000</v>
      </c>
      <c r="C36" s="1">
        <f>IF(J35&lt;参数!B$6,C35+B36,B36)</f>
        <v>35000</v>
      </c>
      <c r="D36" s="12">
        <v>2.5089999999999999</v>
      </c>
      <c r="E36" s="3">
        <v>2.3E-2</v>
      </c>
      <c r="F36" s="3">
        <f t="shared" si="0"/>
        <v>398.52530888800322</v>
      </c>
      <c r="G36" s="3">
        <f>IF(B36/(1+参数!B$4)/D36*参数!B$4&lt;参数!B$3,参数!B$3,B36/(1+参数!B$4)/D36*参数!B$4)</f>
        <v>0.1</v>
      </c>
      <c r="H36" s="15">
        <f>IF(J35&lt;参数!B$6,H35+F36,F36)+IFERROR(E36*H35,0)</f>
        <v>15116.874620827524</v>
      </c>
      <c r="I36" s="15">
        <f t="shared" si="1"/>
        <v>37928.238423656258</v>
      </c>
      <c r="J36" s="8">
        <f t="shared" si="2"/>
        <v>8.366395496160739E-2</v>
      </c>
      <c r="K36" s="1">
        <f>IF(J36&gt;参数!B$6,I36,0)</f>
        <v>0</v>
      </c>
      <c r="L36" s="1">
        <f t="shared" si="3"/>
        <v>-1000</v>
      </c>
      <c r="M36" s="12">
        <f t="shared" si="4"/>
        <v>2.3317544925488423</v>
      </c>
    </row>
    <row r="37" spans="1:13" x14ac:dyDescent="0.15">
      <c r="A37" s="2">
        <v>40147</v>
      </c>
      <c r="B37" s="1">
        <f>参数!B$2</f>
        <v>1000</v>
      </c>
      <c r="C37" s="1">
        <f>IF(J36&lt;参数!B$6,C36+B37,B37)</f>
        <v>36000</v>
      </c>
      <c r="D37" s="12">
        <v>2.7429999999999999</v>
      </c>
      <c r="E37" s="3" t="s">
        <v>42</v>
      </c>
      <c r="F37" s="3">
        <f t="shared" si="0"/>
        <v>364.52788917243896</v>
      </c>
      <c r="G37" s="3">
        <f>IF(B37/(1+参数!B$4)/D37*参数!B$4&lt;参数!B$3,参数!B$3,B37/(1+参数!B$4)/D37*参数!B$4)</f>
        <v>0.1</v>
      </c>
      <c r="H37" s="15">
        <f>IF(J36&lt;参数!B$6,H36+F37,F37)+IFERROR(E37*H36,0)</f>
        <v>15481.402509999964</v>
      </c>
      <c r="I37" s="15">
        <f t="shared" si="1"/>
        <v>42465.487084929897</v>
      </c>
      <c r="J37" s="8">
        <f t="shared" si="2"/>
        <v>0.17959686347027493</v>
      </c>
      <c r="K37" s="1">
        <f>IF(J37&gt;参数!B$6,I37,0)</f>
        <v>0</v>
      </c>
      <c r="L37" s="1">
        <f t="shared" si="3"/>
        <v>-1000</v>
      </c>
      <c r="M37" s="12">
        <f t="shared" si="4"/>
        <v>2.5492238234601334</v>
      </c>
    </row>
    <row r="38" spans="1:13" x14ac:dyDescent="0.15">
      <c r="A38" s="2">
        <v>40178</v>
      </c>
      <c r="B38" s="1">
        <f>参数!B$2</f>
        <v>1000</v>
      </c>
      <c r="C38" s="1">
        <f>IF(J37&lt;参数!B$6,C37+B38,B38)</f>
        <v>37000</v>
      </c>
      <c r="D38" s="12">
        <v>2.8170000000000002</v>
      </c>
      <c r="E38" s="3" t="s">
        <v>42</v>
      </c>
      <c r="F38" s="3">
        <f t="shared" si="0"/>
        <v>354.95207667731626</v>
      </c>
      <c r="G38" s="3">
        <f>IF(B38/(1+参数!B$4)/D38*参数!B$4&lt;参数!B$3,参数!B$3,B38/(1+参数!B$4)/D38*参数!B$4)</f>
        <v>0.1</v>
      </c>
      <c r="H38" s="15">
        <f>IF(J37&lt;参数!B$6,H37+F38,F38)+IFERROR(E38*H37,0)</f>
        <v>15836.35458667728</v>
      </c>
      <c r="I38" s="15">
        <f t="shared" si="1"/>
        <v>44611.010870669903</v>
      </c>
      <c r="J38" s="8">
        <f t="shared" si="2"/>
        <v>0.20570299650459201</v>
      </c>
      <c r="K38" s="1">
        <f>IF(J38&gt;参数!B$6,I38,0)</f>
        <v>0</v>
      </c>
      <c r="L38" s="1">
        <f t="shared" si="3"/>
        <v>-1000</v>
      </c>
      <c r="M38" s="12">
        <f t="shared" si="4"/>
        <v>2.6179961759705419</v>
      </c>
    </row>
    <row r="39" spans="1:13" x14ac:dyDescent="0.15">
      <c r="A39" s="2">
        <v>40207</v>
      </c>
      <c r="B39" s="1">
        <f>参数!B$2</f>
        <v>1000</v>
      </c>
      <c r="C39" s="1">
        <f>IF(J38&lt;参数!B$6,C38+B39,B39)</f>
        <v>38000</v>
      </c>
      <c r="D39" s="12">
        <v>2.496</v>
      </c>
      <c r="E39" s="3" t="s">
        <v>42</v>
      </c>
      <c r="F39" s="3">
        <f t="shared" si="0"/>
        <v>400.60096153846155</v>
      </c>
      <c r="G39" s="3">
        <f>IF(B39/(1+参数!B$4)/D39*参数!B$4&lt;参数!B$3,参数!B$3,B39/(1+参数!B$4)/D39*参数!B$4)</f>
        <v>0.1</v>
      </c>
      <c r="H39" s="15">
        <f>IF(J38&lt;参数!B$6,H38+F39,F39)+IFERROR(E39*H38,0)</f>
        <v>16236.955548215741</v>
      </c>
      <c r="I39" s="15">
        <f t="shared" si="1"/>
        <v>40527.441048346489</v>
      </c>
      <c r="J39" s="8">
        <f t="shared" si="2"/>
        <v>6.6511606535433865E-2</v>
      </c>
      <c r="K39" s="1">
        <f>IF(J39&gt;参数!B$6,I39,0)</f>
        <v>0</v>
      </c>
      <c r="L39" s="1">
        <f t="shared" si="3"/>
        <v>-1000</v>
      </c>
      <c r="M39" s="12">
        <f t="shared" si="4"/>
        <v>2.3196728630537709</v>
      </c>
    </row>
    <row r="40" spans="1:13" x14ac:dyDescent="0.15">
      <c r="A40" s="2">
        <v>40235</v>
      </c>
      <c r="B40" s="1">
        <f>参数!B$2</f>
        <v>1000</v>
      </c>
      <c r="C40" s="1">
        <f>IF(J39&lt;参数!B$6,C39+B40,B40)</f>
        <v>39000</v>
      </c>
      <c r="D40" s="12">
        <v>2.5409999999999999</v>
      </c>
      <c r="E40" s="3" t="s">
        <v>42</v>
      </c>
      <c r="F40" s="3">
        <f t="shared" si="0"/>
        <v>393.50649350649348</v>
      </c>
      <c r="G40" s="3">
        <f>IF(B40/(1+参数!B$4)/D40*参数!B$4&lt;参数!B$3,参数!B$3,B40/(1+参数!B$4)/D40*参数!B$4)</f>
        <v>0.1</v>
      </c>
      <c r="H40" s="15">
        <f>IF(J39&lt;参数!B$6,H39+F40,F40)+IFERROR(E40*H39,0)</f>
        <v>16630.462041722236</v>
      </c>
      <c r="I40" s="15">
        <f t="shared" si="1"/>
        <v>42258.004048016199</v>
      </c>
      <c r="J40" s="8">
        <f t="shared" si="2"/>
        <v>8.3538565333748593E-2</v>
      </c>
      <c r="K40" s="1">
        <f>IF(J40&gt;参数!B$6,I40,0)</f>
        <v>0</v>
      </c>
      <c r="L40" s="1">
        <f t="shared" si="3"/>
        <v>-1000</v>
      </c>
      <c r="M40" s="12">
        <f t="shared" si="4"/>
        <v>2.3614938882290191</v>
      </c>
    </row>
    <row r="41" spans="1:13" x14ac:dyDescent="0.15">
      <c r="A41" s="2">
        <v>40268</v>
      </c>
      <c r="B41" s="1">
        <f>参数!B$2</f>
        <v>1000</v>
      </c>
      <c r="C41" s="1">
        <f>IF(J40&lt;参数!B$6,C40+B41,B41)</f>
        <v>40000</v>
      </c>
      <c r="D41" s="12">
        <v>2.5840000000000001</v>
      </c>
      <c r="E41" s="3" t="s">
        <v>42</v>
      </c>
      <c r="F41" s="3">
        <f t="shared" si="0"/>
        <v>386.95820433436529</v>
      </c>
      <c r="G41" s="3">
        <f>IF(B41/(1+参数!B$4)/D41*参数!B$4&lt;参数!B$3,参数!B$3,B41/(1+参数!B$4)/D41*参数!B$4)</f>
        <v>0.1</v>
      </c>
      <c r="H41" s="15">
        <f>IF(J40&lt;参数!B$6,H40+F41,F41)+IFERROR(E41*H40,0)</f>
        <v>17017.420246056601</v>
      </c>
      <c r="I41" s="15">
        <f t="shared" si="1"/>
        <v>43973.013915810261</v>
      </c>
      <c r="J41" s="8">
        <f t="shared" si="2"/>
        <v>9.9325347895256488E-2</v>
      </c>
      <c r="K41" s="1">
        <f>IF(J41&gt;参数!B$6,I41,0)</f>
        <v>0</v>
      </c>
      <c r="L41" s="1">
        <f t="shared" si="3"/>
        <v>-1000</v>
      </c>
      <c r="M41" s="12">
        <f t="shared" si="4"/>
        <v>2.4014562011742564</v>
      </c>
    </row>
    <row r="42" spans="1:13" x14ac:dyDescent="0.15">
      <c r="A42" s="2">
        <v>40298</v>
      </c>
      <c r="B42" s="1">
        <f>参数!B$2</f>
        <v>1000</v>
      </c>
      <c r="C42" s="1">
        <f>IF(J41&lt;参数!B$6,C41+B42,B42)</f>
        <v>41000</v>
      </c>
      <c r="D42" s="12">
        <v>2.3650000000000002</v>
      </c>
      <c r="E42" s="3" t="s">
        <v>42</v>
      </c>
      <c r="F42" s="3">
        <f t="shared" si="0"/>
        <v>422.79069767441854</v>
      </c>
      <c r="G42" s="3">
        <f>IF(B42/(1+参数!B$4)/D42*参数!B$4&lt;参数!B$3,参数!B$3,B42/(1+参数!B$4)/D42*参数!B$4)</f>
        <v>0.1</v>
      </c>
      <c r="H42" s="15">
        <f>IF(J41&lt;参数!B$6,H41+F42,F42)+IFERROR(E42*H41,0)</f>
        <v>17440.210943731021</v>
      </c>
      <c r="I42" s="15">
        <f t="shared" si="1"/>
        <v>41246.09888192387</v>
      </c>
      <c r="J42" s="8">
        <f t="shared" si="2"/>
        <v>6.0024117542407662E-3</v>
      </c>
      <c r="K42" s="1">
        <f>IF(J42&gt;参数!B$6,I42,0)</f>
        <v>0</v>
      </c>
      <c r="L42" s="1">
        <f t="shared" si="3"/>
        <v>-1000</v>
      </c>
      <c r="M42" s="12">
        <f t="shared" si="4"/>
        <v>2.1979272119880484</v>
      </c>
    </row>
    <row r="43" spans="1:13" x14ac:dyDescent="0.15">
      <c r="A43" s="2">
        <v>40329</v>
      </c>
      <c r="B43" s="1">
        <f>参数!B$2</f>
        <v>1000</v>
      </c>
      <c r="C43" s="1">
        <f>IF(J42&lt;参数!B$6,C42+B43,B43)</f>
        <v>42000</v>
      </c>
      <c r="D43" s="12">
        <v>2.1629999999999998</v>
      </c>
      <c r="E43" s="3" t="s">
        <v>42</v>
      </c>
      <c r="F43" s="3">
        <f t="shared" si="0"/>
        <v>462.27461858529824</v>
      </c>
      <c r="G43" s="3">
        <f>IF(B43/(1+参数!B$4)/D43*参数!B$4&lt;参数!B$3,参数!B$3,B43/(1+参数!B$4)/D43*参数!B$4)</f>
        <v>0.1</v>
      </c>
      <c r="H43" s="15">
        <f>IF(J42&lt;参数!B$6,H42+F43,F43)+IFERROR(E43*H42,0)</f>
        <v>17902.48556231632</v>
      </c>
      <c r="I43" s="15">
        <f t="shared" si="1"/>
        <v>38723.0762712902</v>
      </c>
      <c r="J43" s="8">
        <f t="shared" si="2"/>
        <v>-7.8021993540709489E-2</v>
      </c>
      <c r="K43" s="1">
        <f>IF(J43&gt;参数!B$6,I43,0)</f>
        <v>0</v>
      </c>
      <c r="L43" s="1">
        <f t="shared" si="3"/>
        <v>-1000</v>
      </c>
      <c r="M43" s="12">
        <f t="shared" si="4"/>
        <v>2.0101972767569336</v>
      </c>
    </row>
    <row r="44" spans="1:13" x14ac:dyDescent="0.15">
      <c r="A44" s="2">
        <v>40359</v>
      </c>
      <c r="B44" s="1">
        <f>参数!B$2</f>
        <v>1000</v>
      </c>
      <c r="C44" s="1">
        <f>IF(J43&lt;参数!B$6,C43+B44,B44)</f>
        <v>43000</v>
      </c>
      <c r="D44" s="12">
        <v>1.9990000000000001</v>
      </c>
      <c r="E44" s="3" t="s">
        <v>42</v>
      </c>
      <c r="F44" s="3">
        <f t="shared" si="0"/>
        <v>500.20010005002496</v>
      </c>
      <c r="G44" s="3">
        <f>IF(B44/(1+参数!B$4)/D44*参数!B$4&lt;参数!B$3,参数!B$3,B44/(1+参数!B$4)/D44*参数!B$4)</f>
        <v>0.1</v>
      </c>
      <c r="H44" s="15">
        <f>IF(J43&lt;参数!B$6,H43+F44,F44)+IFERROR(E44*H43,0)</f>
        <v>18402.685662366344</v>
      </c>
      <c r="I44" s="15">
        <f t="shared" si="1"/>
        <v>36786.968639070321</v>
      </c>
      <c r="J44" s="8">
        <f t="shared" si="2"/>
        <v>-0.14448910141696925</v>
      </c>
      <c r="K44" s="1">
        <f>IF(J44&gt;参数!B$6,I44,0)</f>
        <v>0</v>
      </c>
      <c r="L44" s="1">
        <f t="shared" si="3"/>
        <v>-1000</v>
      </c>
      <c r="M44" s="12">
        <f t="shared" si="4"/>
        <v>1.8577828738960289</v>
      </c>
    </row>
    <row r="45" spans="1:13" x14ac:dyDescent="0.15">
      <c r="A45" s="2">
        <v>40389</v>
      </c>
      <c r="B45" s="1">
        <f>参数!B$2</f>
        <v>1000</v>
      </c>
      <c r="C45" s="1">
        <f>IF(J44&lt;参数!B$6,C44+B45,B45)</f>
        <v>44000</v>
      </c>
      <c r="D45" s="12">
        <v>2.1890000000000001</v>
      </c>
      <c r="E45" s="3">
        <v>0.02</v>
      </c>
      <c r="F45" s="3">
        <f t="shared" si="0"/>
        <v>456.78391959798995</v>
      </c>
      <c r="G45" s="3">
        <f>IF(B45/(1+参数!B$4)/D45*参数!B$4&lt;参数!B$3,参数!B$3,B45/(1+参数!B$4)/D45*参数!B$4)</f>
        <v>0.1</v>
      </c>
      <c r="H45" s="15">
        <f>IF(J44&lt;参数!B$6,H44+F45,F45)+IFERROR(E45*H44,0)</f>
        <v>19227.52329521166</v>
      </c>
      <c r="I45" s="15">
        <f t="shared" si="1"/>
        <v>42089.048493218324</v>
      </c>
      <c r="J45" s="8">
        <f t="shared" si="2"/>
        <v>-4.343071606321991E-2</v>
      </c>
      <c r="K45" s="1">
        <f>IF(J45&gt;参数!B$6,I45,0)</f>
        <v>0</v>
      </c>
      <c r="L45" s="1">
        <f t="shared" si="3"/>
        <v>-1000</v>
      </c>
      <c r="M45" s="12">
        <f t="shared" si="4"/>
        <v>2.0529476580471875</v>
      </c>
    </row>
    <row r="46" spans="1:13" x14ac:dyDescent="0.15">
      <c r="A46" s="2">
        <v>40421</v>
      </c>
      <c r="B46" s="1">
        <f>参数!B$2</f>
        <v>1000</v>
      </c>
      <c r="C46" s="1">
        <f>IF(J45&lt;参数!B$6,C45+B46,B46)</f>
        <v>45000</v>
      </c>
      <c r="D46" s="12">
        <v>2.145</v>
      </c>
      <c r="E46" s="3" t="s">
        <v>42</v>
      </c>
      <c r="F46" s="3">
        <f t="shared" si="0"/>
        <v>466.15384615384613</v>
      </c>
      <c r="G46" s="3">
        <f>IF(B46/(1+参数!B$4)/D46*参数!B$4&lt;参数!B$3,参数!B$3,B46/(1+参数!B$4)/D46*参数!B$4)</f>
        <v>0.1</v>
      </c>
      <c r="H46" s="15">
        <f>IF(J45&lt;参数!B$6,H45+F46,F46)+IFERROR(E46*H45,0)</f>
        <v>19693.677141365508</v>
      </c>
      <c r="I46" s="15">
        <f t="shared" si="1"/>
        <v>42242.937468229014</v>
      </c>
      <c r="J46" s="8">
        <f t="shared" si="2"/>
        <v>-6.1268056261577497E-2</v>
      </c>
      <c r="K46" s="1">
        <f>IF(J46&gt;参数!B$6,I46,0)</f>
        <v>0</v>
      </c>
      <c r="L46" s="1">
        <f t="shared" si="3"/>
        <v>-1000</v>
      </c>
      <c r="M46" s="12">
        <f t="shared" si="4"/>
        <v>2.0116823784884499</v>
      </c>
    </row>
    <row r="47" spans="1:13" x14ac:dyDescent="0.15">
      <c r="A47" s="2">
        <v>40451</v>
      </c>
      <c r="B47" s="1">
        <f>参数!B$2</f>
        <v>1000</v>
      </c>
      <c r="C47" s="1">
        <f>IF(J46&lt;参数!B$6,C46+B47,B47)</f>
        <v>46000</v>
      </c>
      <c r="D47" s="12">
        <v>2.1219999999999999</v>
      </c>
      <c r="E47" s="3" t="s">
        <v>42</v>
      </c>
      <c r="F47" s="3">
        <f t="shared" si="0"/>
        <v>471.20640904806788</v>
      </c>
      <c r="G47" s="3">
        <f>IF(B47/(1+参数!B$4)/D47*参数!B$4&lt;参数!B$3,参数!B$3,B47/(1+参数!B$4)/D47*参数!B$4)</f>
        <v>0.1</v>
      </c>
      <c r="H47" s="15">
        <f>IF(J46&lt;参数!B$6,H46+F47,F47)+IFERROR(E47*H46,0)</f>
        <v>20164.883550413575</v>
      </c>
      <c r="I47" s="15">
        <f t="shared" si="1"/>
        <v>42789.882893977607</v>
      </c>
      <c r="J47" s="8">
        <f t="shared" si="2"/>
        <v>-6.9785154478747669E-2</v>
      </c>
      <c r="K47" s="1">
        <f>IF(J47&gt;参数!B$6,I47,0)</f>
        <v>0</v>
      </c>
      <c r="L47" s="1">
        <f t="shared" si="3"/>
        <v>-1000</v>
      </c>
      <c r="M47" s="12">
        <f t="shared" si="4"/>
        <v>1.9901118914463825</v>
      </c>
    </row>
    <row r="48" spans="1:13" x14ac:dyDescent="0.15">
      <c r="A48" s="2">
        <v>40480</v>
      </c>
      <c r="B48" s="1">
        <f>参数!B$2</f>
        <v>1000</v>
      </c>
      <c r="C48" s="1">
        <f>IF(J47&lt;参数!B$6,C47+B48,B48)</f>
        <v>47000</v>
      </c>
      <c r="D48" s="12">
        <v>2.3839999999999999</v>
      </c>
      <c r="E48" s="3">
        <v>2.1000000000000001E-2</v>
      </c>
      <c r="F48" s="3">
        <f t="shared" si="0"/>
        <v>419.42114093959731</v>
      </c>
      <c r="G48" s="3">
        <f>IF(B48/(1+参数!B$4)/D48*参数!B$4&lt;参数!B$3,参数!B$3,B48/(1+参数!B$4)/D48*参数!B$4)</f>
        <v>0.1</v>
      </c>
      <c r="H48" s="15">
        <f>IF(J47&lt;参数!B$6,H47+F48,F48)+IFERROR(E48*H47,0)</f>
        <v>21007.767245911858</v>
      </c>
      <c r="I48" s="15">
        <f t="shared" si="1"/>
        <v>50082.517114253867</v>
      </c>
      <c r="J48" s="8">
        <f t="shared" si="2"/>
        <v>6.558547051603969E-2</v>
      </c>
      <c r="K48" s="1">
        <f>IF(J48&gt;参数!B$6,I48,0)</f>
        <v>0</v>
      </c>
      <c r="L48" s="1">
        <f t="shared" si="3"/>
        <v>-1000</v>
      </c>
      <c r="M48" s="12">
        <f t="shared" si="4"/>
        <v>2.2555226667900801</v>
      </c>
    </row>
    <row r="49" spans="1:13" x14ac:dyDescent="0.15">
      <c r="A49" s="2">
        <v>40512</v>
      </c>
      <c r="B49" s="1">
        <f>参数!B$2</f>
        <v>1000</v>
      </c>
      <c r="C49" s="1">
        <f>IF(J48&lt;参数!B$6,C48+B49,B49)</f>
        <v>48000</v>
      </c>
      <c r="D49" s="12">
        <v>2.1920000000000002</v>
      </c>
      <c r="E49" s="3" t="s">
        <v>42</v>
      </c>
      <c r="F49" s="3">
        <f t="shared" si="0"/>
        <v>456.15875912408757</v>
      </c>
      <c r="G49" s="3">
        <f>IF(B49/(1+参数!B$4)/D49*参数!B$4&lt;参数!B$3,参数!B$3,B49/(1+参数!B$4)/D49*参数!B$4)</f>
        <v>0.1</v>
      </c>
      <c r="H49" s="15">
        <f>IF(J48&lt;参数!B$6,H48+F49,F49)+IFERROR(E49*H48,0)</f>
        <v>21463.926005035944</v>
      </c>
      <c r="I49" s="15">
        <f t="shared" si="1"/>
        <v>47048.925803038794</v>
      </c>
      <c r="J49" s="8">
        <f t="shared" si="2"/>
        <v>-1.9814045770025102E-2</v>
      </c>
      <c r="K49" s="1">
        <f>IF(J49&gt;参数!B$6,I49,0)</f>
        <v>0</v>
      </c>
      <c r="L49" s="1">
        <f t="shared" si="3"/>
        <v>-1000</v>
      </c>
      <c r="M49" s="12">
        <f t="shared" si="4"/>
        <v>2.0738698345653757</v>
      </c>
    </row>
    <row r="50" spans="1:13" x14ac:dyDescent="0.15">
      <c r="A50" s="2">
        <v>40543</v>
      </c>
      <c r="B50" s="1">
        <f>参数!B$2</f>
        <v>1000</v>
      </c>
      <c r="C50" s="1">
        <f>IF(J49&lt;参数!B$6,C49+B50,B50)</f>
        <v>49000</v>
      </c>
      <c r="D50" s="12">
        <v>2.1829999999999998</v>
      </c>
      <c r="E50" s="3" t="s">
        <v>42</v>
      </c>
      <c r="F50" s="3">
        <f t="shared" si="0"/>
        <v>458.03939532753094</v>
      </c>
      <c r="G50" s="3">
        <f>IF(B50/(1+参数!B$4)/D50*参数!B$4&lt;参数!B$3,参数!B$3,B50/(1+参数!B$4)/D50*参数!B$4)</f>
        <v>0.1</v>
      </c>
      <c r="H50" s="15">
        <f>IF(J49&lt;参数!B$6,H49+F50,F50)+IFERROR(E50*H49,0)</f>
        <v>21921.965400363475</v>
      </c>
      <c r="I50" s="15">
        <f t="shared" si="1"/>
        <v>47855.650468993459</v>
      </c>
      <c r="J50" s="8">
        <f t="shared" si="2"/>
        <v>-2.3354072061357978E-2</v>
      </c>
      <c r="K50" s="1">
        <f>IF(J50&gt;参数!B$6,I50,0)</f>
        <v>0</v>
      </c>
      <c r="L50" s="1">
        <f t="shared" si="3"/>
        <v>-1000</v>
      </c>
      <c r="M50" s="12">
        <f t="shared" si="4"/>
        <v>2.065354858054842</v>
      </c>
    </row>
    <row r="51" spans="1:13" x14ac:dyDescent="0.15">
      <c r="A51" s="2">
        <v>40574</v>
      </c>
      <c r="B51" s="1">
        <f>参数!B$2</f>
        <v>1000</v>
      </c>
      <c r="C51" s="1">
        <f>IF(J50&lt;参数!B$6,C50+B51,B51)</f>
        <v>50000</v>
      </c>
      <c r="D51" s="12">
        <v>2.1880000000000002</v>
      </c>
      <c r="E51" s="3" t="s">
        <v>42</v>
      </c>
      <c r="F51" s="3">
        <f t="shared" si="0"/>
        <v>456.99268738574034</v>
      </c>
      <c r="G51" s="3">
        <f>IF(B51/(1+参数!B$4)/D51*参数!B$4&lt;参数!B$3,参数!B$3,B51/(1+参数!B$4)/D51*参数!B$4)</f>
        <v>0.1</v>
      </c>
      <c r="H51" s="15">
        <f>IF(J50&lt;参数!B$6,H50+F51,F51)+IFERROR(E51*H50,0)</f>
        <v>22378.958087749215</v>
      </c>
      <c r="I51" s="15">
        <f t="shared" si="1"/>
        <v>48965.160295995287</v>
      </c>
      <c r="J51" s="8">
        <f t="shared" si="2"/>
        <v>-2.0696794080094283E-2</v>
      </c>
      <c r="K51" s="1">
        <f>IF(J51&gt;参数!B$6,I51,0)</f>
        <v>0</v>
      </c>
      <c r="L51" s="1">
        <f t="shared" si="3"/>
        <v>-1000</v>
      </c>
      <c r="M51" s="12">
        <f t="shared" si="4"/>
        <v>2.0700854005606941</v>
      </c>
    </row>
    <row r="52" spans="1:13" x14ac:dyDescent="0.15">
      <c r="A52" s="2">
        <v>40602</v>
      </c>
      <c r="B52" s="1">
        <f>参数!B$2</f>
        <v>1000</v>
      </c>
      <c r="C52" s="1">
        <f>IF(J51&lt;参数!B$6,C51+B52,B52)</f>
        <v>51000</v>
      </c>
      <c r="D52" s="12">
        <v>2.2879999999999998</v>
      </c>
      <c r="E52" s="3" t="s">
        <v>42</v>
      </c>
      <c r="F52" s="3">
        <f t="shared" si="0"/>
        <v>437.01923076923077</v>
      </c>
      <c r="G52" s="3">
        <f>IF(B52/(1+参数!B$4)/D52*参数!B$4&lt;参数!B$3,参数!B$3,B52/(1+参数!B$4)/D52*参数!B$4)</f>
        <v>0.1</v>
      </c>
      <c r="H52" s="15">
        <f>IF(J51&lt;参数!B$6,H51+F52,F52)+IFERROR(E52*H51,0)</f>
        <v>22815.977318518446</v>
      </c>
      <c r="I52" s="15">
        <f t="shared" si="1"/>
        <v>52202.956104770201</v>
      </c>
      <c r="J52" s="8">
        <f t="shared" si="2"/>
        <v>2.3587374603337263E-2</v>
      </c>
      <c r="K52" s="1">
        <f>IF(J52&gt;参数!B$6,I52,0)</f>
        <v>0</v>
      </c>
      <c r="L52" s="1">
        <f t="shared" si="3"/>
        <v>-1000</v>
      </c>
      <c r="M52" s="12">
        <f t="shared" si="4"/>
        <v>2.1646962506777272</v>
      </c>
    </row>
    <row r="53" spans="1:13" x14ac:dyDescent="0.15">
      <c r="A53" s="2">
        <v>40633</v>
      </c>
      <c r="B53" s="1">
        <f>参数!B$2</f>
        <v>1000</v>
      </c>
      <c r="C53" s="1">
        <f>IF(J52&lt;参数!B$6,C52+B53,B53)</f>
        <v>52000</v>
      </c>
      <c r="D53" s="12">
        <v>2.3170000000000002</v>
      </c>
      <c r="E53" s="3" t="s">
        <v>42</v>
      </c>
      <c r="F53" s="3">
        <f t="shared" si="0"/>
        <v>431.54941735002154</v>
      </c>
      <c r="G53" s="3">
        <f>IF(B53/(1+参数!B$4)/D53*参数!B$4&lt;参数!B$3,参数!B$3,B53/(1+参数!B$4)/D53*参数!B$4)</f>
        <v>0.1</v>
      </c>
      <c r="H53" s="15">
        <f>IF(J52&lt;参数!B$6,H52+F53,F53)+IFERROR(E53*H52,0)</f>
        <v>23247.526735868469</v>
      </c>
      <c r="I53" s="15">
        <f t="shared" si="1"/>
        <v>53864.519447007246</v>
      </c>
      <c r="J53" s="8">
        <f t="shared" si="2"/>
        <v>3.5856143211677738E-2</v>
      </c>
      <c r="K53" s="1">
        <f>IF(J53&gt;参数!B$6,I53,0)</f>
        <v>0</v>
      </c>
      <c r="L53" s="1">
        <f t="shared" si="3"/>
        <v>-1000</v>
      </c>
      <c r="M53" s="12">
        <f t="shared" si="4"/>
        <v>2.1921333972116672</v>
      </c>
    </row>
    <row r="54" spans="1:13" x14ac:dyDescent="0.15">
      <c r="A54" s="2">
        <v>40662</v>
      </c>
      <c r="B54" s="1">
        <f>参数!B$2</f>
        <v>1000</v>
      </c>
      <c r="C54" s="1">
        <f>IF(J53&lt;参数!B$6,C53+B54,B54)</f>
        <v>53000</v>
      </c>
      <c r="D54" s="12">
        <v>2.2989999999999999</v>
      </c>
      <c r="E54" s="3" t="s">
        <v>42</v>
      </c>
      <c r="F54" s="3">
        <f t="shared" si="0"/>
        <v>434.9282296650718</v>
      </c>
      <c r="G54" s="3">
        <f>IF(B54/(1+参数!B$4)/D54*参数!B$4&lt;参数!B$3,参数!B$3,B54/(1+参数!B$4)/D54*参数!B$4)</f>
        <v>0.1</v>
      </c>
      <c r="H54" s="15">
        <f>IF(J53&lt;参数!B$6,H53+F54,F54)+IFERROR(E54*H53,0)</f>
        <v>23682.45496553354</v>
      </c>
      <c r="I54" s="15">
        <f t="shared" si="1"/>
        <v>54445.963965761606</v>
      </c>
      <c r="J54" s="8">
        <f t="shared" si="2"/>
        <v>2.7282338976634124E-2</v>
      </c>
      <c r="K54" s="1">
        <f>IF(J54&gt;参数!B$6,I54,0)</f>
        <v>0</v>
      </c>
      <c r="L54" s="1">
        <f t="shared" si="3"/>
        <v>-1000</v>
      </c>
      <c r="M54" s="12">
        <f t="shared" si="4"/>
        <v>2.1751034441906012</v>
      </c>
    </row>
    <row r="55" spans="1:13" x14ac:dyDescent="0.15">
      <c r="A55" s="2">
        <v>40694</v>
      </c>
      <c r="B55" s="1">
        <f>参数!B$2</f>
        <v>1000</v>
      </c>
      <c r="C55" s="1">
        <f>IF(J54&lt;参数!B$6,C54+B55,B55)</f>
        <v>54000</v>
      </c>
      <c r="D55" s="12">
        <v>2.1869999999999998</v>
      </c>
      <c r="E55" s="3" t="s">
        <v>42</v>
      </c>
      <c r="F55" s="3">
        <f t="shared" si="0"/>
        <v>457.20164609053501</v>
      </c>
      <c r="G55" s="3">
        <f>IF(B55/(1+参数!B$4)/D55*参数!B$4&lt;参数!B$3,参数!B$3,B55/(1+参数!B$4)/D55*参数!B$4)</f>
        <v>0.1</v>
      </c>
      <c r="H55" s="15">
        <f>IF(J54&lt;参数!B$6,H54+F55,F55)+IFERROR(E55*H54,0)</f>
        <v>24139.656611624076</v>
      </c>
      <c r="I55" s="15">
        <f t="shared" si="1"/>
        <v>52793.429009621846</v>
      </c>
      <c r="J55" s="8">
        <f t="shared" si="2"/>
        <v>-2.234390722922508E-2</v>
      </c>
      <c r="K55" s="1">
        <f>IF(J55&gt;参数!B$6,I55,0)</f>
        <v>0</v>
      </c>
      <c r="L55" s="1">
        <f t="shared" si="3"/>
        <v>-1000</v>
      </c>
      <c r="M55" s="12">
        <f t="shared" si="4"/>
        <v>2.0691392920595235</v>
      </c>
    </row>
    <row r="56" spans="1:13" x14ac:dyDescent="0.15">
      <c r="A56" s="2">
        <v>40724</v>
      </c>
      <c r="B56" s="1">
        <f>参数!B$2</f>
        <v>1000</v>
      </c>
      <c r="C56" s="1">
        <f>IF(J55&lt;参数!B$6,C55+B56,B56)</f>
        <v>55000</v>
      </c>
      <c r="D56" s="12">
        <v>2.1970000000000001</v>
      </c>
      <c r="E56" s="3" t="s">
        <v>42</v>
      </c>
      <c r="F56" s="3">
        <f t="shared" si="0"/>
        <v>455.12061902594445</v>
      </c>
      <c r="G56" s="3">
        <f>IF(B56/(1+参数!B$4)/D56*参数!B$4&lt;参数!B$3,参数!B$3,B56/(1+参数!B$4)/D56*参数!B$4)</f>
        <v>0.1</v>
      </c>
      <c r="H56" s="15">
        <f>IF(J55&lt;参数!B$6,H55+F56,F56)+IFERROR(E56*H55,0)</f>
        <v>24594.777230650019</v>
      </c>
      <c r="I56" s="15">
        <f t="shared" si="1"/>
        <v>54034.725575738092</v>
      </c>
      <c r="J56" s="8">
        <f t="shared" si="2"/>
        <v>-1.7550444077489291E-2</v>
      </c>
      <c r="K56" s="1">
        <f>IF(J56&gt;参数!B$6,I56,0)</f>
        <v>0</v>
      </c>
      <c r="L56" s="1">
        <f t="shared" si="3"/>
        <v>-1000</v>
      </c>
      <c r="M56" s="12">
        <f t="shared" si="4"/>
        <v>2.0786003770712274</v>
      </c>
    </row>
    <row r="57" spans="1:13" x14ac:dyDescent="0.15">
      <c r="A57" s="2">
        <v>40753</v>
      </c>
      <c r="B57" s="1">
        <f>参数!B$2</f>
        <v>1000</v>
      </c>
      <c r="C57" s="1">
        <f>IF(J56&lt;参数!B$6,C56+B57,B57)</f>
        <v>56000</v>
      </c>
      <c r="D57" s="12">
        <v>2.121</v>
      </c>
      <c r="E57" s="3" t="s">
        <v>42</v>
      </c>
      <c r="F57" s="3">
        <f t="shared" si="0"/>
        <v>471.42857142857144</v>
      </c>
      <c r="G57" s="3">
        <f>IF(B57/(1+参数!B$4)/D57*参数!B$4&lt;参数!B$3,参数!B$3,B57/(1+参数!B$4)/D57*参数!B$4)</f>
        <v>0.1</v>
      </c>
      <c r="H57" s="15">
        <f>IF(J56&lt;参数!B$6,H56+F57,F57)+IFERROR(E57*H56,0)</f>
        <v>25066.205802078592</v>
      </c>
      <c r="I57" s="15">
        <f t="shared" si="1"/>
        <v>53165.422506208692</v>
      </c>
      <c r="J57" s="8">
        <f t="shared" si="2"/>
        <v>-5.0617455246273368E-2</v>
      </c>
      <c r="K57" s="1">
        <f>IF(J57&gt;参数!B$6,I57,0)</f>
        <v>0</v>
      </c>
      <c r="L57" s="1">
        <f t="shared" si="3"/>
        <v>-1000</v>
      </c>
      <c r="M57" s="12">
        <f t="shared" si="4"/>
        <v>2.0066961309822817</v>
      </c>
    </row>
    <row r="58" spans="1:13" x14ac:dyDescent="0.15">
      <c r="A58" s="2">
        <v>40786</v>
      </c>
      <c r="B58" s="1">
        <f>参数!B$2</f>
        <v>1000</v>
      </c>
      <c r="C58" s="1">
        <f>IF(J57&lt;参数!B$6,C57+B58,B58)</f>
        <v>57000</v>
      </c>
      <c r="D58" s="12">
        <v>2.0499999999999998</v>
      </c>
      <c r="E58" s="3" t="s">
        <v>42</v>
      </c>
      <c r="F58" s="3">
        <f t="shared" si="0"/>
        <v>487.75609756097566</v>
      </c>
      <c r="G58" s="3">
        <f>IF(B58/(1+参数!B$4)/D58*参数!B$4&lt;参数!B$3,参数!B$3,B58/(1+参数!B$4)/D58*参数!B$4)</f>
        <v>0.1</v>
      </c>
      <c r="H58" s="15">
        <f>IF(J57&lt;参数!B$6,H57+F58,F58)+IFERROR(E58*H57,0)</f>
        <v>25553.961899639566</v>
      </c>
      <c r="I58" s="15">
        <f t="shared" si="1"/>
        <v>52385.621894261109</v>
      </c>
      <c r="J58" s="8">
        <f t="shared" si="2"/>
        <v>-8.0954001855068292E-2</v>
      </c>
      <c r="K58" s="1">
        <f>IF(J58&gt;参数!B$6,I58,0)</f>
        <v>0</v>
      </c>
      <c r="L58" s="1">
        <f t="shared" si="3"/>
        <v>-1000</v>
      </c>
      <c r="M58" s="12">
        <f t="shared" si="4"/>
        <v>1.9395224273991878</v>
      </c>
    </row>
    <row r="59" spans="1:13" x14ac:dyDescent="0.15">
      <c r="A59" s="2">
        <v>40816</v>
      </c>
      <c r="B59" s="1">
        <f>参数!B$2</f>
        <v>1000</v>
      </c>
      <c r="C59" s="1">
        <f>IF(J58&lt;参数!B$6,C58+B59,B59)</f>
        <v>58000</v>
      </c>
      <c r="D59" s="12">
        <v>1.9330000000000001</v>
      </c>
      <c r="E59" s="3" t="s">
        <v>42</v>
      </c>
      <c r="F59" s="3">
        <f t="shared" si="0"/>
        <v>517.27884117951373</v>
      </c>
      <c r="G59" s="3">
        <f>IF(B59/(1+参数!B$4)/D59*参数!B$4&lt;参数!B$3,参数!B$3,B59/(1+参数!B$4)/D59*参数!B$4)</f>
        <v>0.1</v>
      </c>
      <c r="H59" s="15">
        <f>IF(J58&lt;参数!B$6,H58+F59,F59)+IFERROR(E59*H58,0)</f>
        <v>26071.240740819081</v>
      </c>
      <c r="I59" s="15">
        <f t="shared" si="1"/>
        <v>50395.708352003283</v>
      </c>
      <c r="J59" s="8">
        <f t="shared" si="2"/>
        <v>-0.13110847668959857</v>
      </c>
      <c r="K59" s="1">
        <f>IF(J59&gt;参数!B$6,I59,0)</f>
        <v>0</v>
      </c>
      <c r="L59" s="1">
        <f t="shared" si="3"/>
        <v>-1000</v>
      </c>
      <c r="M59" s="12">
        <f t="shared" si="4"/>
        <v>1.8288277327622586</v>
      </c>
    </row>
    <row r="60" spans="1:13" x14ac:dyDescent="0.15">
      <c r="A60" s="2">
        <v>40847</v>
      </c>
      <c r="B60" s="1">
        <f>参数!B$2</f>
        <v>1000</v>
      </c>
      <c r="C60" s="1">
        <f>IF(J59&lt;参数!B$6,C59+B60,B60)</f>
        <v>59000</v>
      </c>
      <c r="D60" s="12">
        <v>1.9650000000000001</v>
      </c>
      <c r="E60" s="3">
        <v>3.5000000000000003E-2</v>
      </c>
      <c r="F60" s="3">
        <f t="shared" si="0"/>
        <v>508.85496183206106</v>
      </c>
      <c r="G60" s="3">
        <f>IF(B60/(1+参数!B$4)/D60*参数!B$4&lt;参数!B$3,参数!B$3,B60/(1+参数!B$4)/D60*参数!B$4)</f>
        <v>0.1</v>
      </c>
      <c r="H60" s="15">
        <f>IF(J59&lt;参数!B$6,H59+F60,F60)+IFERROR(E60*H59,0)</f>
        <v>27492.58912857981</v>
      </c>
      <c r="I60" s="15">
        <f t="shared" si="1"/>
        <v>54022.937637659328</v>
      </c>
      <c r="J60" s="8">
        <f t="shared" si="2"/>
        <v>-8.4356989192214793E-2</v>
      </c>
      <c r="K60" s="1">
        <f>IF(J60&gt;参数!B$6,I60,0)</f>
        <v>0</v>
      </c>
      <c r="L60" s="1">
        <f t="shared" si="3"/>
        <v>-1000</v>
      </c>
      <c r="M60" s="12">
        <f t="shared" si="4"/>
        <v>1.892217002340671</v>
      </c>
    </row>
    <row r="61" spans="1:13" x14ac:dyDescent="0.15">
      <c r="A61" s="2">
        <v>40877</v>
      </c>
      <c r="B61" s="1">
        <f>参数!B$2</f>
        <v>1000</v>
      </c>
      <c r="C61" s="1">
        <f>IF(J60&lt;参数!B$6,C60+B61,B61)</f>
        <v>60000</v>
      </c>
      <c r="D61" s="12">
        <v>1.855</v>
      </c>
      <c r="E61" s="3" t="s">
        <v>42</v>
      </c>
      <c r="F61" s="3">
        <f t="shared" si="0"/>
        <v>539.02964959568737</v>
      </c>
      <c r="G61" s="3">
        <f>IF(B61/(1+参数!B$4)/D61*参数!B$4&lt;参数!B$3,参数!B$3,B61/(1+参数!B$4)/D61*参数!B$4)</f>
        <v>0.1</v>
      </c>
      <c r="H61" s="15">
        <f>IF(J60&lt;参数!B$6,H60+F61,F61)+IFERROR(E61*H60,0)</f>
        <v>28031.618778175496</v>
      </c>
      <c r="I61" s="15">
        <f t="shared" si="1"/>
        <v>51998.652833515545</v>
      </c>
      <c r="J61" s="8">
        <f t="shared" si="2"/>
        <v>-0.13335578610807419</v>
      </c>
      <c r="K61" s="1">
        <f>IF(J61&gt;参数!B$6,I61,0)</f>
        <v>0</v>
      </c>
      <c r="L61" s="1">
        <f t="shared" si="3"/>
        <v>-1000</v>
      </c>
      <c r="M61" s="12">
        <f t="shared" si="4"/>
        <v>1.7862913686218549</v>
      </c>
    </row>
    <row r="62" spans="1:13" x14ac:dyDescent="0.15">
      <c r="A62" s="2">
        <v>40907</v>
      </c>
      <c r="B62" s="1">
        <f>参数!B$2</f>
        <v>1000</v>
      </c>
      <c r="C62" s="1">
        <f>IF(J61&lt;参数!B$6,C61+B62,B62)</f>
        <v>61000</v>
      </c>
      <c r="D62" s="12">
        <v>1.782</v>
      </c>
      <c r="E62" s="3" t="s">
        <v>42</v>
      </c>
      <c r="F62" s="3">
        <f t="shared" si="0"/>
        <v>561.11111111111109</v>
      </c>
      <c r="G62" s="3">
        <f>IF(B62/(1+参数!B$4)/D62*参数!B$4&lt;参数!B$3,参数!B$3,B62/(1+参数!B$4)/D62*参数!B$4)</f>
        <v>0.1</v>
      </c>
      <c r="H62" s="15">
        <f>IF(J61&lt;参数!B$6,H61+F62,F62)+IFERROR(E62*H61,0)</f>
        <v>28592.729889286606</v>
      </c>
      <c r="I62" s="15">
        <f t="shared" si="1"/>
        <v>50952.244662708734</v>
      </c>
      <c r="J62" s="8">
        <f t="shared" si="2"/>
        <v>-0.16471730061133227</v>
      </c>
      <c r="K62" s="1">
        <f>IF(J62&gt;参数!B$6,I62,0)</f>
        <v>0</v>
      </c>
      <c r="L62" s="1">
        <f t="shared" si="3"/>
        <v>-1000</v>
      </c>
      <c r="M62" s="12">
        <f t="shared" si="4"/>
        <v>1.7159952662448226</v>
      </c>
    </row>
    <row r="63" spans="1:13" x14ac:dyDescent="0.15">
      <c r="A63" s="2">
        <v>40939</v>
      </c>
      <c r="B63" s="1">
        <f>参数!B$2</f>
        <v>1000</v>
      </c>
      <c r="C63" s="1">
        <f>IF(J62&lt;参数!B$6,C62+B63,B63)</f>
        <v>62000</v>
      </c>
      <c r="D63" s="12">
        <v>1.8819999999999999</v>
      </c>
      <c r="E63" s="3" t="s">
        <v>42</v>
      </c>
      <c r="F63" s="3">
        <f t="shared" si="0"/>
        <v>531.29649309245485</v>
      </c>
      <c r="G63" s="3">
        <f>IF(B63/(1+参数!B$4)/D63*参数!B$4&lt;参数!B$3,参数!B$3,B63/(1+参数!B$4)/D63*参数!B$4)</f>
        <v>0.1</v>
      </c>
      <c r="H63" s="15">
        <f>IF(J62&lt;参数!B$6,H62+F63,F63)+IFERROR(E63*H62,0)</f>
        <v>29124.026382379059</v>
      </c>
      <c r="I63" s="15">
        <f t="shared" si="1"/>
        <v>54811.417651637385</v>
      </c>
      <c r="J63" s="8">
        <f t="shared" si="2"/>
        <v>-0.11594487658649377</v>
      </c>
      <c r="K63" s="1">
        <f>IF(J63&gt;参数!B$6,I63,0)</f>
        <v>0</v>
      </c>
      <c r="L63" s="1">
        <f t="shared" si="3"/>
        <v>-1000</v>
      </c>
      <c r="M63" s="12">
        <f t="shared" si="4"/>
        <v>1.8122912968982916</v>
      </c>
    </row>
    <row r="64" spans="1:13" x14ac:dyDescent="0.15">
      <c r="A64" s="2">
        <v>40968</v>
      </c>
      <c r="B64" s="1">
        <f>参数!B$2</f>
        <v>1000</v>
      </c>
      <c r="C64" s="1">
        <f>IF(J63&lt;参数!B$6,C63+B64,B64)</f>
        <v>63000</v>
      </c>
      <c r="D64" s="12">
        <v>1.9630000000000001</v>
      </c>
      <c r="E64" s="3" t="s">
        <v>42</v>
      </c>
      <c r="F64" s="3">
        <f t="shared" si="0"/>
        <v>509.37340804890471</v>
      </c>
      <c r="G64" s="3">
        <f>IF(B64/(1+参数!B$4)/D64*参数!B$4&lt;参数!B$3,参数!B$3,B64/(1+参数!B$4)/D64*参数!B$4)</f>
        <v>0.1</v>
      </c>
      <c r="H64" s="15">
        <f>IF(J63&lt;参数!B$6,H63+F64,F64)+IFERROR(E64*H63,0)</f>
        <v>29633.399790427964</v>
      </c>
      <c r="I64" s="15">
        <f t="shared" si="1"/>
        <v>58170.363788610099</v>
      </c>
      <c r="J64" s="8">
        <f t="shared" si="2"/>
        <v>-7.6660892244284184E-2</v>
      </c>
      <c r="K64" s="1">
        <f>IF(J64&gt;参数!B$6,I64,0)</f>
        <v>0</v>
      </c>
      <c r="L64" s="1">
        <f t="shared" si="3"/>
        <v>-1000</v>
      </c>
      <c r="M64" s="12">
        <f t="shared" si="4"/>
        <v>1.8902910817276017</v>
      </c>
    </row>
    <row r="65" spans="1:13" x14ac:dyDescent="0.15">
      <c r="A65" s="2">
        <v>40998</v>
      </c>
      <c r="B65" s="1">
        <f>参数!B$2</f>
        <v>1000</v>
      </c>
      <c r="C65" s="1">
        <f>IF(J64&lt;参数!B$6,C64+B65,B65)</f>
        <v>64000</v>
      </c>
      <c r="D65" s="12">
        <v>1.8520000000000001</v>
      </c>
      <c r="E65" s="3" t="s">
        <v>42</v>
      </c>
      <c r="F65" s="3">
        <f t="shared" si="0"/>
        <v>539.90280777537794</v>
      </c>
      <c r="G65" s="3">
        <f>IF(B65/(1+参数!B$4)/D65*参数!B$4&lt;参数!B$3,参数!B$3,B65/(1+参数!B$4)/D65*参数!B$4)</f>
        <v>0.1</v>
      </c>
      <c r="H65" s="15">
        <f>IF(J64&lt;参数!B$6,H64+F65,F65)+IFERROR(E65*H64,0)</f>
        <v>30173.302598203343</v>
      </c>
      <c r="I65" s="15">
        <f t="shared" si="1"/>
        <v>55880.956411872598</v>
      </c>
      <c r="J65" s="8">
        <f t="shared" si="2"/>
        <v>-0.12686005606449069</v>
      </c>
      <c r="K65" s="1">
        <f>IF(J65&gt;参数!B$6,I65,0)</f>
        <v>0</v>
      </c>
      <c r="L65" s="1">
        <f t="shared" si="3"/>
        <v>-1000</v>
      </c>
      <c r="M65" s="12">
        <f t="shared" si="4"/>
        <v>1.783402487702251</v>
      </c>
    </row>
    <row r="66" spans="1:13" x14ac:dyDescent="0.15">
      <c r="A66" s="2">
        <v>41026</v>
      </c>
      <c r="B66" s="1">
        <f>参数!B$2</f>
        <v>1000</v>
      </c>
      <c r="C66" s="1">
        <f>IF(J65&lt;参数!B$6,C65+B66,B66)</f>
        <v>65000</v>
      </c>
      <c r="D66" s="12">
        <v>1.954</v>
      </c>
      <c r="E66" s="3" t="s">
        <v>42</v>
      </c>
      <c r="F66" s="3">
        <f t="shared" si="0"/>
        <v>511.71954964176047</v>
      </c>
      <c r="G66" s="3">
        <f>IF(B66/(1+参数!B$4)/D66*参数!B$4&lt;参数!B$3,参数!B$3,B66/(1+参数!B$4)/D66*参数!B$4)</f>
        <v>0.1</v>
      </c>
      <c r="H66" s="15">
        <f>IF(J65&lt;参数!B$6,H65+F66,F66)+IFERROR(E66*H65,0)</f>
        <v>30685.022147845102</v>
      </c>
      <c r="I66" s="15">
        <f t="shared" si="1"/>
        <v>59958.533276889328</v>
      </c>
      <c r="J66" s="8">
        <f t="shared" si="2"/>
        <v>-7.7561026509395004E-2</v>
      </c>
      <c r="K66" s="1">
        <f>IF(J66&gt;参数!B$6,I66,0)</f>
        <v>0</v>
      </c>
      <c r="L66" s="1">
        <f t="shared" si="3"/>
        <v>-1000</v>
      </c>
      <c r="M66" s="12">
        <f t="shared" si="4"/>
        <v>1.8816244389687895</v>
      </c>
    </row>
    <row r="67" spans="1:13" x14ac:dyDescent="0.15">
      <c r="A67" s="2">
        <v>41060</v>
      </c>
      <c r="B67" s="1">
        <f>参数!B$2</f>
        <v>1000</v>
      </c>
      <c r="C67" s="1">
        <f>IF(J66&lt;参数!B$6,C66+B67,B67)</f>
        <v>66000</v>
      </c>
      <c r="D67" s="12">
        <v>1.93</v>
      </c>
      <c r="E67" s="3" t="s">
        <v>42</v>
      </c>
      <c r="F67" s="3">
        <f t="shared" si="0"/>
        <v>518.0829015544042</v>
      </c>
      <c r="G67" s="3">
        <f>IF(B67/(1+参数!B$4)/D67*参数!B$4&lt;参数!B$3,参数!B$3,B67/(1+参数!B$4)/D67*参数!B$4)</f>
        <v>0.1</v>
      </c>
      <c r="H67" s="15">
        <f>IF(J66&lt;参数!B$6,H66+F67,F67)+IFERROR(E67*H66,0)</f>
        <v>31203.105049399506</v>
      </c>
      <c r="I67" s="15">
        <f t="shared" si="1"/>
        <v>60221.992745341042</v>
      </c>
      <c r="J67" s="8">
        <f t="shared" si="2"/>
        <v>-8.7545564464529657E-2</v>
      </c>
      <c r="K67" s="1">
        <f>IF(J67&gt;参数!B$6,I67,0)</f>
        <v>0</v>
      </c>
      <c r="L67" s="1">
        <f t="shared" si="3"/>
        <v>-1000</v>
      </c>
      <c r="M67" s="12">
        <f t="shared" si="4"/>
        <v>1.8585133916119569</v>
      </c>
    </row>
    <row r="68" spans="1:13" x14ac:dyDescent="0.15">
      <c r="A68" s="2">
        <v>41089</v>
      </c>
      <c r="B68" s="1">
        <f>参数!B$2</f>
        <v>1000</v>
      </c>
      <c r="C68" s="1">
        <f>IF(J67&lt;参数!B$6,C67+B68,B68)</f>
        <v>67000</v>
      </c>
      <c r="D68" s="12">
        <v>1.82</v>
      </c>
      <c r="E68" s="3" t="s">
        <v>42</v>
      </c>
      <c r="F68" s="3">
        <f t="shared" ref="F68:F125" si="5">(B68-G68)/D68</f>
        <v>549.39560439560432</v>
      </c>
      <c r="G68" s="3">
        <f>IF(B68/(1+参数!B$4)/D68*参数!B$4&lt;参数!B$3,参数!B$3,B68/(1+参数!B$4)/D68*参数!B$4)</f>
        <v>0.1</v>
      </c>
      <c r="H68" s="15">
        <f>IF(J67&lt;参数!B$6,H67+F68,F68)+IFERROR(E68*H67,0)</f>
        <v>31752.500653795112</v>
      </c>
      <c r="I68" s="15">
        <f t="shared" ref="I68:I125" si="6">D68*H68</f>
        <v>57789.551189907106</v>
      </c>
      <c r="J68" s="8">
        <f t="shared" ref="J68:J125" si="7">I68/C68-1</f>
        <v>-0.13746938522526708</v>
      </c>
      <c r="K68" s="1">
        <f>IF(J68&gt;参数!B$6,I68,0)</f>
        <v>0</v>
      </c>
      <c r="L68" s="1">
        <f t="shared" ref="L68:L125" si="8">IF(A68=MAX(A:A),-B68+K68+I68,-B68+K68)</f>
        <v>-1000</v>
      </c>
      <c r="M68" s="12">
        <f t="shared" ref="M68:M125" si="9">M67*(IFERROR(D68+E68,D68))/D67</f>
        <v>1.752587757893141</v>
      </c>
    </row>
    <row r="69" spans="1:13" x14ac:dyDescent="0.15">
      <c r="A69" s="2">
        <v>41121</v>
      </c>
      <c r="B69" s="1">
        <f>参数!B$2</f>
        <v>1000</v>
      </c>
      <c r="C69" s="1">
        <f>IF(J68&lt;参数!B$6,C68+B69,B69)</f>
        <v>68000</v>
      </c>
      <c r="D69" s="12">
        <v>1.754</v>
      </c>
      <c r="E69" s="3" t="s">
        <v>42</v>
      </c>
      <c r="F69" s="3">
        <f t="shared" si="5"/>
        <v>570.06841505131126</v>
      </c>
      <c r="G69" s="3">
        <f>IF(B69/(1+参数!B$4)/D69*参数!B$4&lt;参数!B$3,参数!B$3,B69/(1+参数!B$4)/D69*参数!B$4)</f>
        <v>0.1</v>
      </c>
      <c r="H69" s="15">
        <f>IF(J68&lt;参数!B$6,H68+F69,F69)+IFERROR(E69*H68,0)</f>
        <v>32322.569068846424</v>
      </c>
      <c r="I69" s="15">
        <f t="shared" si="6"/>
        <v>56693.786146756625</v>
      </c>
      <c r="J69" s="8">
        <f t="shared" si="7"/>
        <v>-0.16626785078299078</v>
      </c>
      <c r="K69" s="1">
        <f>IF(J69&gt;参数!B$6,I69,0)</f>
        <v>0</v>
      </c>
      <c r="L69" s="1">
        <f t="shared" si="8"/>
        <v>-1000</v>
      </c>
      <c r="M69" s="12">
        <f t="shared" si="9"/>
        <v>1.6890323776618512</v>
      </c>
    </row>
    <row r="70" spans="1:13" x14ac:dyDescent="0.15">
      <c r="A70" s="2">
        <v>41152</v>
      </c>
      <c r="B70" s="1">
        <f>参数!B$2</f>
        <v>1000</v>
      </c>
      <c r="C70" s="1">
        <f>IF(J69&lt;参数!B$6,C69+B70,B70)</f>
        <v>69000</v>
      </c>
      <c r="D70" s="12">
        <v>1.6870000000000001</v>
      </c>
      <c r="E70" s="3" t="s">
        <v>42</v>
      </c>
      <c r="F70" s="3">
        <f t="shared" si="5"/>
        <v>592.70895080023706</v>
      </c>
      <c r="G70" s="3">
        <f>IF(B70/(1+参数!B$4)/D70*参数!B$4&lt;参数!B$3,参数!B$3,B70/(1+参数!B$4)/D70*参数!B$4)</f>
        <v>0.1</v>
      </c>
      <c r="H70" s="15">
        <f>IF(J69&lt;参数!B$6,H69+F70,F70)+IFERROR(E70*H69,0)</f>
        <v>32915.278019646663</v>
      </c>
      <c r="I70" s="15">
        <f t="shared" si="6"/>
        <v>55528.074019143925</v>
      </c>
      <c r="J70" s="8">
        <f t="shared" si="7"/>
        <v>-0.19524530407037788</v>
      </c>
      <c r="K70" s="1">
        <f>IF(J70&gt;参数!B$6,I70,0)</f>
        <v>0</v>
      </c>
      <c r="L70" s="1">
        <f t="shared" si="8"/>
        <v>-1000</v>
      </c>
      <c r="M70" s="12">
        <f t="shared" si="9"/>
        <v>1.624514037124027</v>
      </c>
    </row>
    <row r="71" spans="1:13" x14ac:dyDescent="0.15">
      <c r="A71" s="2">
        <v>41180</v>
      </c>
      <c r="B71" s="1">
        <f>参数!B$2</f>
        <v>1000</v>
      </c>
      <c r="C71" s="1">
        <f>IF(J70&lt;参数!B$6,C70+B71,B71)</f>
        <v>70000</v>
      </c>
      <c r="D71" s="12">
        <v>1.728</v>
      </c>
      <c r="E71" s="3" t="s">
        <v>42</v>
      </c>
      <c r="F71" s="3">
        <f t="shared" si="5"/>
        <v>578.64583333333337</v>
      </c>
      <c r="G71" s="3">
        <f>IF(B71/(1+参数!B$4)/D71*参数!B$4&lt;参数!B$3,参数!B$3,B71/(1+参数!B$4)/D71*参数!B$4)</f>
        <v>0.1</v>
      </c>
      <c r="H71" s="15">
        <f>IF(J70&lt;参数!B$6,H70+F71,F71)+IFERROR(E71*H70,0)</f>
        <v>33493.923852979999</v>
      </c>
      <c r="I71" s="15">
        <f t="shared" si="6"/>
        <v>57877.500417949435</v>
      </c>
      <c r="J71" s="8">
        <f t="shared" si="7"/>
        <v>-0.17317856545786525</v>
      </c>
      <c r="K71" s="1">
        <f>IF(J71&gt;参数!B$6,I71,0)</f>
        <v>0</v>
      </c>
      <c r="L71" s="1">
        <f t="shared" si="8"/>
        <v>-1000</v>
      </c>
      <c r="M71" s="12">
        <f t="shared" si="9"/>
        <v>1.6639954096919491</v>
      </c>
    </row>
    <row r="72" spans="1:13" x14ac:dyDescent="0.15">
      <c r="A72" s="2">
        <v>41213</v>
      </c>
      <c r="B72" s="1">
        <f>参数!B$2</f>
        <v>1000</v>
      </c>
      <c r="C72" s="1">
        <f>IF(J71&lt;参数!B$6,C71+B72,B72)</f>
        <v>71000</v>
      </c>
      <c r="D72" s="12">
        <v>1.704</v>
      </c>
      <c r="E72" s="3" t="s">
        <v>42</v>
      </c>
      <c r="F72" s="3">
        <f t="shared" si="5"/>
        <v>586.79577464788736</v>
      </c>
      <c r="G72" s="3">
        <f>IF(B72/(1+参数!B$4)/D72*参数!B$4&lt;参数!B$3,参数!B$3,B72/(1+参数!B$4)/D72*参数!B$4)</f>
        <v>0.1</v>
      </c>
      <c r="H72" s="15">
        <f>IF(J71&lt;参数!B$6,H71+F72,F72)+IFERROR(E72*H71,0)</f>
        <v>34080.719627627885</v>
      </c>
      <c r="I72" s="15">
        <f t="shared" si="6"/>
        <v>58073.546245477912</v>
      </c>
      <c r="J72" s="8">
        <f t="shared" si="7"/>
        <v>-0.18206272893693087</v>
      </c>
      <c r="K72" s="1">
        <f>IF(J72&gt;参数!B$6,I72,0)</f>
        <v>0</v>
      </c>
      <c r="L72" s="1">
        <f t="shared" si="8"/>
        <v>-1000</v>
      </c>
      <c r="M72" s="12">
        <f t="shared" si="9"/>
        <v>1.6408843623351166</v>
      </c>
    </row>
    <row r="73" spans="1:13" x14ac:dyDescent="0.15">
      <c r="A73" s="2">
        <v>41243</v>
      </c>
      <c r="B73" s="1">
        <f>参数!B$2</f>
        <v>1000</v>
      </c>
      <c r="C73" s="1">
        <f>IF(J72&lt;参数!B$6,C72+B73,B73)</f>
        <v>72000</v>
      </c>
      <c r="D73" s="12">
        <v>1.657</v>
      </c>
      <c r="E73" s="3" t="s">
        <v>42</v>
      </c>
      <c r="F73" s="3">
        <f t="shared" si="5"/>
        <v>603.43995171997585</v>
      </c>
      <c r="G73" s="3">
        <f>IF(B73/(1+参数!B$4)/D73*参数!B$4&lt;参数!B$3,参数!B$3,B73/(1+参数!B$4)/D73*参数!B$4)</f>
        <v>0.1</v>
      </c>
      <c r="H73" s="15">
        <f>IF(J72&lt;参数!B$6,H72+F73,F73)+IFERROR(E73*H72,0)</f>
        <v>34684.159579347863</v>
      </c>
      <c r="I73" s="15">
        <f t="shared" si="6"/>
        <v>57471.652422979409</v>
      </c>
      <c r="J73" s="8">
        <f t="shared" si="7"/>
        <v>-0.20178260523639713</v>
      </c>
      <c r="K73" s="1">
        <f>IF(J73&gt;参数!B$6,I73,0)</f>
        <v>0</v>
      </c>
      <c r="L73" s="1">
        <f t="shared" si="8"/>
        <v>-1000</v>
      </c>
      <c r="M73" s="12">
        <f t="shared" si="9"/>
        <v>1.5956252279279859</v>
      </c>
    </row>
    <row r="74" spans="1:13" x14ac:dyDescent="0.15">
      <c r="A74" s="2">
        <v>41274</v>
      </c>
      <c r="B74" s="1">
        <f>参数!B$2</f>
        <v>1000</v>
      </c>
      <c r="C74" s="1">
        <f>IF(J73&lt;参数!B$6,C73+B74,B74)</f>
        <v>73000</v>
      </c>
      <c r="D74" s="12">
        <v>1.839</v>
      </c>
      <c r="E74" s="3">
        <v>4.1000000000000002E-2</v>
      </c>
      <c r="F74" s="3">
        <f t="shared" si="5"/>
        <v>543.71941272430672</v>
      </c>
      <c r="G74" s="3">
        <f>IF(B74/(1+参数!B$4)/D74*参数!B$4&lt;参数!B$3,参数!B$3,B74/(1+参数!B$4)/D74*参数!B$4)</f>
        <v>0.1</v>
      </c>
      <c r="H74" s="15">
        <f>IF(J73&lt;参数!B$6,H73+F74,F74)+IFERROR(E74*H73,0)</f>
        <v>36649.929534825431</v>
      </c>
      <c r="I74" s="15">
        <f t="shared" si="6"/>
        <v>67399.220414543961</v>
      </c>
      <c r="J74" s="8">
        <f t="shared" si="7"/>
        <v>-7.6723008019945693E-2</v>
      </c>
      <c r="K74" s="1">
        <f>IF(J74&gt;参数!B$6,I74,0)</f>
        <v>0</v>
      </c>
      <c r="L74" s="1">
        <f t="shared" si="8"/>
        <v>-1000</v>
      </c>
      <c r="M74" s="12">
        <f t="shared" si="9"/>
        <v>1.8103653762852221</v>
      </c>
    </row>
    <row r="75" spans="1:13" x14ac:dyDescent="0.15">
      <c r="A75" s="2">
        <v>41305</v>
      </c>
      <c r="B75" s="1">
        <f>参数!B$2</f>
        <v>1000</v>
      </c>
      <c r="C75" s="1">
        <f>IF(J74&lt;参数!B$6,C74+B75,B75)</f>
        <v>74000</v>
      </c>
      <c r="D75" s="12">
        <v>2.09</v>
      </c>
      <c r="E75" s="3" t="s">
        <v>42</v>
      </c>
      <c r="F75" s="3">
        <f t="shared" si="5"/>
        <v>478.42105263157896</v>
      </c>
      <c r="G75" s="3">
        <f>IF(B75/(1+参数!B$4)/D75*参数!B$4&lt;参数!B$3,参数!B$3,B75/(1+参数!B$4)/D75*参数!B$4)</f>
        <v>0.1</v>
      </c>
      <c r="H75" s="15">
        <f>IF(J74&lt;参数!B$6,H74+F75,F75)+IFERROR(E75*H74,0)</f>
        <v>37128.350587457011</v>
      </c>
      <c r="I75" s="15">
        <f t="shared" si="6"/>
        <v>77598.252727785148</v>
      </c>
      <c r="J75" s="8">
        <f t="shared" si="7"/>
        <v>4.8625036861961402E-2</v>
      </c>
      <c r="K75" s="1">
        <f>IF(J75&gt;参数!B$6,I75,0)</f>
        <v>0</v>
      </c>
      <c r="L75" s="1">
        <f t="shared" si="8"/>
        <v>-1000</v>
      </c>
      <c r="M75" s="12">
        <f t="shared" si="9"/>
        <v>2.0574571160609647</v>
      </c>
    </row>
    <row r="76" spans="1:13" x14ac:dyDescent="0.15">
      <c r="A76" s="2">
        <v>41333</v>
      </c>
      <c r="B76" s="1">
        <f>参数!B$2</f>
        <v>1000</v>
      </c>
      <c r="C76" s="1">
        <f>IF(J75&lt;参数!B$6,C75+B76,B76)</f>
        <v>75000</v>
      </c>
      <c r="D76" s="12">
        <v>2.0489999999999999</v>
      </c>
      <c r="E76" s="3" t="s">
        <v>42</v>
      </c>
      <c r="F76" s="3">
        <f t="shared" si="5"/>
        <v>487.99414348462665</v>
      </c>
      <c r="G76" s="3">
        <f>IF(B76/(1+参数!B$4)/D76*参数!B$4&lt;参数!B$3,参数!B$3,B76/(1+参数!B$4)/D76*参数!B$4)</f>
        <v>0.1</v>
      </c>
      <c r="H76" s="15">
        <f>IF(J75&lt;参数!B$6,H75+F76,F76)+IFERROR(E76*H75,0)</f>
        <v>37616.344730941637</v>
      </c>
      <c r="I76" s="15">
        <f t="shared" si="6"/>
        <v>77075.890353699418</v>
      </c>
      <c r="J76" s="8">
        <f t="shared" si="7"/>
        <v>2.7678538049325629E-2</v>
      </c>
      <c r="K76" s="1">
        <f>IF(J76&gt;参数!B$6,I76,0)</f>
        <v>0</v>
      </c>
      <c r="L76" s="1">
        <f t="shared" si="8"/>
        <v>-1000</v>
      </c>
      <c r="M76" s="12">
        <f t="shared" si="9"/>
        <v>2.0170955171334533</v>
      </c>
    </row>
    <row r="77" spans="1:13" x14ac:dyDescent="0.15">
      <c r="A77" s="2">
        <v>41362</v>
      </c>
      <c r="B77" s="1">
        <f>参数!B$2</f>
        <v>1000</v>
      </c>
      <c r="C77" s="1">
        <f>IF(J76&lt;参数!B$6,C76+B77,B77)</f>
        <v>76000</v>
      </c>
      <c r="D77" s="12">
        <v>1.911</v>
      </c>
      <c r="E77" s="3" t="s">
        <v>42</v>
      </c>
      <c r="F77" s="3">
        <f t="shared" si="5"/>
        <v>523.23390894819465</v>
      </c>
      <c r="G77" s="3">
        <f>IF(B77/(1+参数!B$4)/D77*参数!B$4&lt;参数!B$3,参数!B$3,B77/(1+参数!B$4)/D77*参数!B$4)</f>
        <v>0.1</v>
      </c>
      <c r="H77" s="15">
        <f>IF(J76&lt;参数!B$6,H76+F77,F77)+IFERROR(E77*H76,0)</f>
        <v>38139.578639889834</v>
      </c>
      <c r="I77" s="15">
        <f t="shared" si="6"/>
        <v>72884.734780829473</v>
      </c>
      <c r="J77" s="8">
        <f t="shared" si="7"/>
        <v>-4.0990331831191162E-2</v>
      </c>
      <c r="K77" s="1">
        <f>IF(J77&gt;参数!B$6,I77,0)</f>
        <v>0</v>
      </c>
      <c r="L77" s="1">
        <f t="shared" si="8"/>
        <v>-1000</v>
      </c>
      <c r="M77" s="12">
        <f t="shared" si="9"/>
        <v>1.8812442817189015</v>
      </c>
    </row>
    <row r="78" spans="1:13" x14ac:dyDescent="0.15">
      <c r="A78" s="2">
        <v>41390</v>
      </c>
      <c r="B78" s="1">
        <f>参数!B$2</f>
        <v>1000</v>
      </c>
      <c r="C78" s="1">
        <f>IF(J77&lt;参数!B$6,C77+B78,B78)</f>
        <v>77000</v>
      </c>
      <c r="D78" s="12">
        <v>1.88</v>
      </c>
      <c r="E78" s="3" t="s">
        <v>42</v>
      </c>
      <c r="F78" s="3">
        <f t="shared" si="5"/>
        <v>531.86170212765956</v>
      </c>
      <c r="G78" s="3">
        <f>IF(B78/(1+参数!B$4)/D78*参数!B$4&lt;参数!B$3,参数!B$3,B78/(1+参数!B$4)/D78*参数!B$4)</f>
        <v>0.1</v>
      </c>
      <c r="H78" s="15">
        <f>IF(J77&lt;参数!B$6,H77+F78,F78)+IFERROR(E78*H77,0)</f>
        <v>38671.440342017493</v>
      </c>
      <c r="I78" s="15">
        <f t="shared" si="6"/>
        <v>72702.307842992886</v>
      </c>
      <c r="J78" s="8">
        <f t="shared" si="7"/>
        <v>-5.5814183857235244E-2</v>
      </c>
      <c r="K78" s="1">
        <f>IF(J78&gt;参数!B$6,I78,0)</f>
        <v>0</v>
      </c>
      <c r="L78" s="1">
        <f t="shared" si="8"/>
        <v>-1000</v>
      </c>
      <c r="M78" s="12">
        <f t="shared" si="9"/>
        <v>1.8507269752127338</v>
      </c>
    </row>
    <row r="79" spans="1:13" x14ac:dyDescent="0.15">
      <c r="A79" s="2">
        <v>41425</v>
      </c>
      <c r="B79" s="1">
        <f>参数!B$2</f>
        <v>1000</v>
      </c>
      <c r="C79" s="1">
        <f>IF(J78&lt;参数!B$6,C78+B79,B79)</f>
        <v>78000</v>
      </c>
      <c r="D79" s="12">
        <v>1.9710000000000001</v>
      </c>
      <c r="E79" s="3" t="s">
        <v>42</v>
      </c>
      <c r="F79" s="3">
        <f t="shared" si="5"/>
        <v>507.30593607305934</v>
      </c>
      <c r="G79" s="3">
        <f>IF(B79/(1+参数!B$4)/D79*参数!B$4&lt;参数!B$3,参数!B$3,B79/(1+参数!B$4)/D79*参数!B$4)</f>
        <v>0.1</v>
      </c>
      <c r="H79" s="15">
        <f>IF(J78&lt;参数!B$6,H78+F79,F79)+IFERROR(E79*H78,0)</f>
        <v>39178.746278090555</v>
      </c>
      <c r="I79" s="15">
        <f t="shared" si="6"/>
        <v>77221.308914116482</v>
      </c>
      <c r="J79" s="8">
        <f t="shared" si="7"/>
        <v>-9.9832190497887163E-3</v>
      </c>
      <c r="K79" s="1">
        <f>IF(J79&gt;参数!B$6,I79,0)</f>
        <v>0</v>
      </c>
      <c r="L79" s="1">
        <f t="shared" si="8"/>
        <v>-1000</v>
      </c>
      <c r="M79" s="12">
        <f t="shared" si="9"/>
        <v>1.9403100362469674</v>
      </c>
    </row>
    <row r="80" spans="1:13" x14ac:dyDescent="0.15">
      <c r="A80" s="2">
        <v>41453</v>
      </c>
      <c r="B80" s="1">
        <f>参数!B$2</f>
        <v>1000</v>
      </c>
      <c r="C80" s="1">
        <f>IF(J79&lt;参数!B$6,C79+B80,B80)</f>
        <v>79000</v>
      </c>
      <c r="D80" s="12">
        <v>1.696</v>
      </c>
      <c r="E80" s="3" t="s">
        <v>42</v>
      </c>
      <c r="F80" s="3">
        <f t="shared" si="5"/>
        <v>589.56367924528297</v>
      </c>
      <c r="G80" s="3">
        <f>IF(B80/(1+参数!B$4)/D80*参数!B$4&lt;参数!B$3,参数!B$3,B80/(1+参数!B$4)/D80*参数!B$4)</f>
        <v>0.1</v>
      </c>
      <c r="H80" s="15">
        <f>IF(J79&lt;参数!B$6,H79+F80,F80)+IFERROR(E80*H79,0)</f>
        <v>39768.309957335841</v>
      </c>
      <c r="I80" s="15">
        <f t="shared" si="6"/>
        <v>67447.053687641586</v>
      </c>
      <c r="J80" s="8">
        <f t="shared" si="7"/>
        <v>-0.14623982673871405</v>
      </c>
      <c r="K80" s="1">
        <f>IF(J80&gt;参数!B$6,I80,0)</f>
        <v>0</v>
      </c>
      <c r="L80" s="1">
        <f t="shared" si="8"/>
        <v>-1000</v>
      </c>
      <c r="M80" s="12">
        <f t="shared" si="9"/>
        <v>1.6695919946599982</v>
      </c>
    </row>
    <row r="81" spans="1:13" x14ac:dyDescent="0.15">
      <c r="A81" s="2">
        <v>41486</v>
      </c>
      <c r="B81" s="1">
        <f>参数!B$2</f>
        <v>1000</v>
      </c>
      <c r="C81" s="1">
        <f>IF(J80&lt;参数!B$6,C80+B81,B81)</f>
        <v>80000</v>
      </c>
      <c r="D81" s="12">
        <v>1.667</v>
      </c>
      <c r="E81" s="3" t="s">
        <v>42</v>
      </c>
      <c r="F81" s="3">
        <f t="shared" si="5"/>
        <v>599.82003599280142</v>
      </c>
      <c r="G81" s="3">
        <f>IF(B81/(1+参数!B$4)/D81*参数!B$4&lt;参数!B$3,参数!B$3,B81/(1+参数!B$4)/D81*参数!B$4)</f>
        <v>0.1</v>
      </c>
      <c r="H81" s="15">
        <f>IF(J80&lt;参数!B$6,H80+F81,F81)+IFERROR(E81*H80,0)</f>
        <v>40368.129993328643</v>
      </c>
      <c r="I81" s="15">
        <f t="shared" si="6"/>
        <v>67293.672698878843</v>
      </c>
      <c r="J81" s="8">
        <f t="shared" si="7"/>
        <v>-0.15882909126401445</v>
      </c>
      <c r="K81" s="1">
        <f>IF(J81&gt;参数!B$6,I81,0)</f>
        <v>0</v>
      </c>
      <c r="L81" s="1">
        <f t="shared" si="8"/>
        <v>-1000</v>
      </c>
      <c r="M81" s="12">
        <f t="shared" si="9"/>
        <v>1.6410435466380997</v>
      </c>
    </row>
    <row r="82" spans="1:13" x14ac:dyDescent="0.15">
      <c r="A82" s="2">
        <v>41516</v>
      </c>
      <c r="B82" s="1">
        <f>参数!B$2</f>
        <v>1000</v>
      </c>
      <c r="C82" s="1">
        <f>IF(J81&lt;参数!B$6,C81+B82,B82)</f>
        <v>81000</v>
      </c>
      <c r="D82" s="12">
        <v>1.7649999999999999</v>
      </c>
      <c r="E82" s="3" t="s">
        <v>42</v>
      </c>
      <c r="F82" s="3">
        <f t="shared" si="5"/>
        <v>566.51558073654394</v>
      </c>
      <c r="G82" s="3">
        <f>IF(B82/(1+参数!B$4)/D82*参数!B$4&lt;参数!B$3,参数!B$3,B82/(1+参数!B$4)/D82*参数!B$4)</f>
        <v>0.1</v>
      </c>
      <c r="H82" s="15">
        <f>IF(J81&lt;参数!B$6,H81+F82,F82)+IFERROR(E82*H81,0)</f>
        <v>40934.645574065187</v>
      </c>
      <c r="I82" s="15">
        <f t="shared" si="6"/>
        <v>72249.649438225053</v>
      </c>
      <c r="J82" s="8">
        <f t="shared" si="7"/>
        <v>-0.10802901928117215</v>
      </c>
      <c r="K82" s="1">
        <f>IF(J82&gt;参数!B$6,I82,0)</f>
        <v>0</v>
      </c>
      <c r="L82" s="1">
        <f t="shared" si="8"/>
        <v>-1000</v>
      </c>
      <c r="M82" s="12">
        <f t="shared" si="9"/>
        <v>1.7375176123672742</v>
      </c>
    </row>
    <row r="83" spans="1:13" x14ac:dyDescent="0.15">
      <c r="A83" s="2">
        <v>41547</v>
      </c>
      <c r="B83" s="1">
        <f>参数!B$2</f>
        <v>1000</v>
      </c>
      <c r="C83" s="1">
        <f>IF(J82&lt;参数!B$6,C82+B83,B83)</f>
        <v>82000</v>
      </c>
      <c r="D83" s="12">
        <v>1.8320000000000001</v>
      </c>
      <c r="E83" s="3" t="s">
        <v>42</v>
      </c>
      <c r="F83" s="3">
        <f t="shared" si="5"/>
        <v>545.79694323144099</v>
      </c>
      <c r="G83" s="3">
        <f>IF(B83/(1+参数!B$4)/D83*参数!B$4&lt;参数!B$3,参数!B$3,B83/(1+参数!B$4)/D83*参数!B$4)</f>
        <v>0.1</v>
      </c>
      <c r="H83" s="15">
        <f>IF(J82&lt;参数!B$6,H82+F83,F83)+IFERROR(E83*H82,0)</f>
        <v>41480.442517296629</v>
      </c>
      <c r="I83" s="15">
        <f t="shared" si="6"/>
        <v>75992.170691687425</v>
      </c>
      <c r="J83" s="8">
        <f t="shared" si="7"/>
        <v>-7.3266211076982612E-2</v>
      </c>
      <c r="K83" s="1">
        <f>IF(J83&gt;参数!B$6,I83,0)</f>
        <v>0</v>
      </c>
      <c r="L83" s="1">
        <f t="shared" si="8"/>
        <v>-1000</v>
      </c>
      <c r="M83" s="12">
        <f t="shared" si="9"/>
        <v>1.8034743715902812</v>
      </c>
    </row>
    <row r="84" spans="1:13" x14ac:dyDescent="0.15">
      <c r="A84" s="2">
        <v>41578</v>
      </c>
      <c r="B84" s="1">
        <f>参数!B$2</f>
        <v>1000</v>
      </c>
      <c r="C84" s="1">
        <f>IF(J83&lt;参数!B$6,C83+B84,B84)</f>
        <v>83000</v>
      </c>
      <c r="D84" s="12">
        <v>1.8080000000000001</v>
      </c>
      <c r="E84" s="3" t="s">
        <v>42</v>
      </c>
      <c r="F84" s="3">
        <f t="shared" si="5"/>
        <v>553.04203539823004</v>
      </c>
      <c r="G84" s="3">
        <f>IF(B84/(1+参数!B$4)/D84*参数!B$4&lt;参数!B$3,参数!B$3,B84/(1+参数!B$4)/D84*参数!B$4)</f>
        <v>0.1</v>
      </c>
      <c r="H84" s="15">
        <f>IF(J83&lt;参数!B$6,H83+F84,F84)+IFERROR(E84*H83,0)</f>
        <v>42033.484552694863</v>
      </c>
      <c r="I84" s="15">
        <f t="shared" si="6"/>
        <v>75996.54007127232</v>
      </c>
      <c r="J84" s="8">
        <f t="shared" si="7"/>
        <v>-8.4379035285875648E-2</v>
      </c>
      <c r="K84" s="1">
        <f>IF(J84&gt;参数!B$6,I84,0)</f>
        <v>0</v>
      </c>
      <c r="L84" s="1">
        <f t="shared" si="8"/>
        <v>-1000</v>
      </c>
      <c r="M84" s="12">
        <f t="shared" si="9"/>
        <v>1.7798480697790549</v>
      </c>
    </row>
    <row r="85" spans="1:13" x14ac:dyDescent="0.15">
      <c r="A85" s="2">
        <v>41607</v>
      </c>
      <c r="B85" s="1">
        <f>参数!B$2</f>
        <v>1000</v>
      </c>
      <c r="C85" s="1">
        <f>IF(J84&lt;参数!B$6,C84+B85,B85)</f>
        <v>84000</v>
      </c>
      <c r="D85" s="12">
        <v>1.8260000000000001</v>
      </c>
      <c r="E85" s="3" t="s">
        <v>42</v>
      </c>
      <c r="F85" s="3">
        <f t="shared" si="5"/>
        <v>547.59036144578306</v>
      </c>
      <c r="G85" s="3">
        <f>IF(B85/(1+参数!B$4)/D85*参数!B$4&lt;参数!B$3,参数!B$3,B85/(1+参数!B$4)/D85*参数!B$4)</f>
        <v>0.1</v>
      </c>
      <c r="H85" s="15">
        <f>IF(J84&lt;参数!B$6,H84+F85,F85)+IFERROR(E85*H84,0)</f>
        <v>42581.074914140649</v>
      </c>
      <c r="I85" s="15">
        <f t="shared" si="6"/>
        <v>77753.042793220826</v>
      </c>
      <c r="J85" s="8">
        <f t="shared" si="7"/>
        <v>-7.4368538175942578E-2</v>
      </c>
      <c r="K85" s="1">
        <f>IF(J85&gt;参数!B$6,I85,0)</f>
        <v>0</v>
      </c>
      <c r="L85" s="1">
        <f t="shared" si="8"/>
        <v>-1000</v>
      </c>
      <c r="M85" s="12">
        <f t="shared" si="9"/>
        <v>1.7975677961374747</v>
      </c>
    </row>
    <row r="86" spans="1:13" x14ac:dyDescent="0.15">
      <c r="A86" s="2">
        <v>41639</v>
      </c>
      <c r="B86" s="1">
        <f>参数!B$2</f>
        <v>1000</v>
      </c>
      <c r="C86" s="1">
        <f>IF(J85&lt;参数!B$6,C85+B86,B86)</f>
        <v>85000</v>
      </c>
      <c r="D86" s="12">
        <v>1.7410000000000001</v>
      </c>
      <c r="E86" s="3" t="s">
        <v>42</v>
      </c>
      <c r="F86" s="3">
        <f t="shared" si="5"/>
        <v>574.32510051694419</v>
      </c>
      <c r="G86" s="3">
        <f>IF(B86/(1+参数!B$4)/D86*参数!B$4&lt;参数!B$3,参数!B$3,B86/(1+参数!B$4)/D86*参数!B$4)</f>
        <v>0.1</v>
      </c>
      <c r="H86" s="15">
        <f>IF(J85&lt;参数!B$6,H85+F86,F86)+IFERROR(E86*H85,0)</f>
        <v>43155.400014657593</v>
      </c>
      <c r="I86" s="15">
        <f t="shared" si="6"/>
        <v>75133.551425518875</v>
      </c>
      <c r="J86" s="8">
        <f t="shared" si="7"/>
        <v>-0.1160758655821309</v>
      </c>
      <c r="K86" s="1">
        <f>IF(J86&gt;参数!B$6,I86,0)</f>
        <v>0</v>
      </c>
      <c r="L86" s="1">
        <f t="shared" si="8"/>
        <v>-1000</v>
      </c>
      <c r="M86" s="12">
        <f t="shared" si="9"/>
        <v>1.713891310556048</v>
      </c>
    </row>
    <row r="87" spans="1:13" x14ac:dyDescent="0.15">
      <c r="A87" s="2">
        <v>41669</v>
      </c>
      <c r="B87" s="1">
        <f>参数!B$2</f>
        <v>1000</v>
      </c>
      <c r="C87" s="1">
        <f>IF(J86&lt;参数!B$6,C86+B87,B87)</f>
        <v>86000</v>
      </c>
      <c r="D87" s="12">
        <v>1.61</v>
      </c>
      <c r="E87" s="3">
        <v>5.8999999999999997E-2</v>
      </c>
      <c r="F87" s="3">
        <f t="shared" si="5"/>
        <v>621.05590062111798</v>
      </c>
      <c r="G87" s="3">
        <f>IF(B87/(1+参数!B$4)/D87*参数!B$4&lt;参数!B$3,参数!B$3,B87/(1+参数!B$4)/D87*参数!B$4)</f>
        <v>0.1</v>
      </c>
      <c r="H87" s="15">
        <f>IF(J86&lt;参数!B$6,H86+F87,F87)+IFERROR(E87*H86,0)</f>
        <v>46322.624516143507</v>
      </c>
      <c r="I87" s="15">
        <f t="shared" si="6"/>
        <v>74579.425470991046</v>
      </c>
      <c r="J87" s="8">
        <f t="shared" si="7"/>
        <v>-0.13279737824429017</v>
      </c>
      <c r="K87" s="1">
        <f>IF(J87&gt;参数!B$6,I87,0)</f>
        <v>0</v>
      </c>
      <c r="L87" s="1">
        <f t="shared" si="8"/>
        <v>-1000</v>
      </c>
      <c r="M87" s="12">
        <f t="shared" si="9"/>
        <v>1.6430124051223689</v>
      </c>
    </row>
    <row r="88" spans="1:13" x14ac:dyDescent="0.15">
      <c r="A88" s="2">
        <v>41698</v>
      </c>
      <c r="B88" s="1">
        <f>参数!B$2</f>
        <v>1000</v>
      </c>
      <c r="C88" s="1">
        <f>IF(J87&lt;参数!B$6,C87+B88,B88)</f>
        <v>87000</v>
      </c>
      <c r="D88" s="12">
        <v>1.6319999999999999</v>
      </c>
      <c r="E88" s="3" t="s">
        <v>42</v>
      </c>
      <c r="F88" s="3">
        <f t="shared" si="5"/>
        <v>612.68382352941182</v>
      </c>
      <c r="G88" s="3">
        <f>IF(B88/(1+参数!B$4)/D88*参数!B$4&lt;参数!B$3,参数!B$3,B88/(1+参数!B$4)/D88*参数!B$4)</f>
        <v>0.1</v>
      </c>
      <c r="H88" s="15">
        <f>IF(J87&lt;参数!B$6,H87+F88,F88)+IFERROR(E88*H87,0)</f>
        <v>46935.30833967292</v>
      </c>
      <c r="I88" s="15">
        <f t="shared" si="6"/>
        <v>76598.423210346198</v>
      </c>
      <c r="J88" s="8">
        <f t="shared" si="7"/>
        <v>-0.11955835390406666</v>
      </c>
      <c r="K88" s="1">
        <f>IF(J88&gt;参数!B$6,I88,0)</f>
        <v>0</v>
      </c>
      <c r="L88" s="1">
        <f t="shared" si="8"/>
        <v>-1000</v>
      </c>
      <c r="M88" s="12">
        <f t="shared" si="9"/>
        <v>1.6654635063103762</v>
      </c>
    </row>
    <row r="89" spans="1:13" x14ac:dyDescent="0.15">
      <c r="A89" s="2">
        <v>41729</v>
      </c>
      <c r="B89" s="1">
        <f>参数!B$2</f>
        <v>1000</v>
      </c>
      <c r="C89" s="1">
        <f>IF(J88&lt;参数!B$6,C88+B89,B89)</f>
        <v>88000</v>
      </c>
      <c r="D89" s="12">
        <v>1.6319999999999999</v>
      </c>
      <c r="E89" s="3" t="s">
        <v>42</v>
      </c>
      <c r="F89" s="3">
        <f t="shared" si="5"/>
        <v>612.68382352941182</v>
      </c>
      <c r="G89" s="3">
        <f>IF(B89/(1+参数!B$4)/D89*参数!B$4&lt;参数!B$3,参数!B$3,B89/(1+参数!B$4)/D89*参数!B$4)</f>
        <v>0.1</v>
      </c>
      <c r="H89" s="15">
        <f>IF(J88&lt;参数!B$6,H88+F89,F89)+IFERROR(E89*H88,0)</f>
        <v>47547.992163202332</v>
      </c>
      <c r="I89" s="15">
        <f t="shared" si="6"/>
        <v>77598.323210346207</v>
      </c>
      <c r="J89" s="8">
        <f t="shared" si="7"/>
        <v>-0.11820087260970225</v>
      </c>
      <c r="K89" s="1">
        <f>IF(J89&gt;参数!B$6,I89,0)</f>
        <v>0</v>
      </c>
      <c r="L89" s="1">
        <f t="shared" si="8"/>
        <v>-1000</v>
      </c>
      <c r="M89" s="12">
        <f t="shared" si="9"/>
        <v>1.6654635063103762</v>
      </c>
    </row>
    <row r="90" spans="1:13" x14ac:dyDescent="0.15">
      <c r="A90" s="2">
        <v>41759</v>
      </c>
      <c r="B90" s="1">
        <f>参数!B$2</f>
        <v>1000</v>
      </c>
      <c r="C90" s="1">
        <f>IF(J89&lt;参数!B$6,C89+B90,B90)</f>
        <v>89000</v>
      </c>
      <c r="D90" s="12">
        <v>1.6220000000000001</v>
      </c>
      <c r="E90" s="3" t="s">
        <v>42</v>
      </c>
      <c r="F90" s="3">
        <f t="shared" si="5"/>
        <v>616.46115906288526</v>
      </c>
      <c r="G90" s="3">
        <f>IF(B90/(1+参数!B$4)/D90*参数!B$4&lt;参数!B$3,参数!B$3,B90/(1+参数!B$4)/D90*参数!B$4)</f>
        <v>0.1</v>
      </c>
      <c r="H90" s="15">
        <f>IF(J89&lt;参数!B$6,H89+F90,F90)+IFERROR(E90*H89,0)</f>
        <v>48164.453322265217</v>
      </c>
      <c r="I90" s="15">
        <f t="shared" si="6"/>
        <v>78122.743288714191</v>
      </c>
      <c r="J90" s="8">
        <f t="shared" si="7"/>
        <v>-0.12221636754253717</v>
      </c>
      <c r="K90" s="1">
        <f>IF(J90&gt;参数!B$6,I90,0)</f>
        <v>0</v>
      </c>
      <c r="L90" s="1">
        <f t="shared" si="8"/>
        <v>-1000</v>
      </c>
      <c r="M90" s="12">
        <f t="shared" si="9"/>
        <v>1.6552584603158276</v>
      </c>
    </row>
    <row r="91" spans="1:13" x14ac:dyDescent="0.15">
      <c r="A91" s="2">
        <v>41789</v>
      </c>
      <c r="B91" s="1">
        <f>参数!B$2</f>
        <v>1000</v>
      </c>
      <c r="C91" s="1">
        <f>IF(J90&lt;参数!B$6,C90+B91,B91)</f>
        <v>90000</v>
      </c>
      <c r="D91" s="12">
        <v>1.627</v>
      </c>
      <c r="E91" s="3" t="s">
        <v>42</v>
      </c>
      <c r="F91" s="3">
        <f t="shared" si="5"/>
        <v>614.56668715427168</v>
      </c>
      <c r="G91" s="3">
        <f>IF(B91/(1+参数!B$4)/D91*参数!B$4&lt;参数!B$3,参数!B$3,B91/(1+参数!B$4)/D91*参数!B$4)</f>
        <v>0.1</v>
      </c>
      <c r="H91" s="15">
        <f>IF(J90&lt;参数!B$6,H90+F91,F91)+IFERROR(E91*H90,0)</f>
        <v>48779.020009419488</v>
      </c>
      <c r="I91" s="15">
        <f t="shared" si="6"/>
        <v>79363.4655553255</v>
      </c>
      <c r="J91" s="8">
        <f t="shared" si="7"/>
        <v>-0.11818371605193889</v>
      </c>
      <c r="K91" s="1">
        <f>IF(J91&gt;参数!B$6,I91,0)</f>
        <v>0</v>
      </c>
      <c r="L91" s="1">
        <f t="shared" si="8"/>
        <v>-1000</v>
      </c>
      <c r="M91" s="12">
        <f t="shared" si="9"/>
        <v>1.6603609833131021</v>
      </c>
    </row>
    <row r="92" spans="1:13" x14ac:dyDescent="0.15">
      <c r="A92" s="2">
        <v>41820</v>
      </c>
      <c r="B92" s="1">
        <f>参数!B$2</f>
        <v>1000</v>
      </c>
      <c r="C92" s="1">
        <f>IF(J91&lt;参数!B$6,C91+B92,B92)</f>
        <v>91000</v>
      </c>
      <c r="D92" s="12">
        <v>1.65</v>
      </c>
      <c r="E92" s="3" t="s">
        <v>42</v>
      </c>
      <c r="F92" s="3">
        <f t="shared" si="5"/>
        <v>606</v>
      </c>
      <c r="G92" s="3">
        <f>IF(B92/(1+参数!B$4)/D92*参数!B$4&lt;参数!B$3,参数!B$3,B92/(1+参数!B$4)/D92*参数!B$4)</f>
        <v>0.1</v>
      </c>
      <c r="H92" s="15">
        <f>IF(J91&lt;参数!B$6,H91+F92,F92)+IFERROR(E92*H91,0)</f>
        <v>49385.020009419488</v>
      </c>
      <c r="I92" s="15">
        <f t="shared" si="6"/>
        <v>81485.283015542154</v>
      </c>
      <c r="J92" s="8">
        <f t="shared" si="7"/>
        <v>-0.10455732949953678</v>
      </c>
      <c r="K92" s="1">
        <f>IF(J92&gt;参数!B$6,I92,0)</f>
        <v>0</v>
      </c>
      <c r="L92" s="1">
        <f t="shared" si="8"/>
        <v>-1000</v>
      </c>
      <c r="M92" s="12">
        <f t="shared" si="9"/>
        <v>1.6838325891005643</v>
      </c>
    </row>
    <row r="93" spans="1:13" x14ac:dyDescent="0.15">
      <c r="A93" s="2">
        <v>41851</v>
      </c>
      <c r="B93" s="1">
        <f>参数!B$2</f>
        <v>1000</v>
      </c>
      <c r="C93" s="1">
        <f>IF(J92&lt;参数!B$6,C92+B93,B93)</f>
        <v>92000</v>
      </c>
      <c r="D93" s="12">
        <v>1.7949999999999999</v>
      </c>
      <c r="E93" s="3" t="s">
        <v>42</v>
      </c>
      <c r="F93" s="3">
        <f t="shared" si="5"/>
        <v>557.04735376044573</v>
      </c>
      <c r="G93" s="3">
        <f>IF(B93/(1+参数!B$4)/D93*参数!B$4&lt;参数!B$3,参数!B$3,B93/(1+参数!B$4)/D93*参数!B$4)</f>
        <v>0.1</v>
      </c>
      <c r="H93" s="15">
        <f>IF(J92&lt;参数!B$6,H92+F93,F93)+IFERROR(E93*H92,0)</f>
        <v>49942.067363179936</v>
      </c>
      <c r="I93" s="15">
        <f t="shared" si="6"/>
        <v>89646.010916907981</v>
      </c>
      <c r="J93" s="8">
        <f t="shared" si="7"/>
        <v>-2.5586837859695843E-2</v>
      </c>
      <c r="K93" s="1">
        <f>IF(J93&gt;参数!B$6,I93,0)</f>
        <v>0</v>
      </c>
      <c r="L93" s="1">
        <f t="shared" si="8"/>
        <v>-1000</v>
      </c>
      <c r="M93" s="12">
        <f t="shared" si="9"/>
        <v>1.8318057560215231</v>
      </c>
    </row>
    <row r="94" spans="1:13" x14ac:dyDescent="0.15">
      <c r="A94" s="2">
        <v>41880</v>
      </c>
      <c r="B94" s="1">
        <f>参数!B$2</f>
        <v>1000</v>
      </c>
      <c r="C94" s="1">
        <f>IF(J93&lt;参数!B$6,C93+B94,B94)</f>
        <v>93000</v>
      </c>
      <c r="D94" s="12">
        <v>1.7969999999999999</v>
      </c>
      <c r="E94" s="3" t="s">
        <v>42</v>
      </c>
      <c r="F94" s="3">
        <f t="shared" si="5"/>
        <v>556.42737896494157</v>
      </c>
      <c r="G94" s="3">
        <f>IF(B94/(1+参数!B$4)/D94*参数!B$4&lt;参数!B$3,参数!B$3,B94/(1+参数!B$4)/D94*参数!B$4)</f>
        <v>0.1</v>
      </c>
      <c r="H94" s="15">
        <f>IF(J93&lt;参数!B$6,H93+F94,F94)+IFERROR(E94*H93,0)</f>
        <v>50498.494742144881</v>
      </c>
      <c r="I94" s="15">
        <f t="shared" si="6"/>
        <v>90745.795051634355</v>
      </c>
      <c r="J94" s="8">
        <f t="shared" si="7"/>
        <v>-2.4238762885652076E-2</v>
      </c>
      <c r="K94" s="1">
        <f>IF(J94&gt;参数!B$6,I94,0)</f>
        <v>0</v>
      </c>
      <c r="L94" s="1">
        <f t="shared" si="8"/>
        <v>-1000</v>
      </c>
      <c r="M94" s="12">
        <f t="shared" si="9"/>
        <v>1.8338467652204329</v>
      </c>
    </row>
    <row r="95" spans="1:13" x14ac:dyDescent="0.15">
      <c r="A95" s="2">
        <v>41912</v>
      </c>
      <c r="B95" s="1">
        <f>参数!B$2</f>
        <v>1000</v>
      </c>
      <c r="C95" s="1">
        <f>IF(J94&lt;参数!B$6,C94+B95,B95)</f>
        <v>94000</v>
      </c>
      <c r="D95" s="12">
        <v>1.9019999999999999</v>
      </c>
      <c r="E95" s="3" t="s">
        <v>42</v>
      </c>
      <c r="F95" s="3">
        <f t="shared" si="5"/>
        <v>525.70977917981077</v>
      </c>
      <c r="G95" s="3">
        <f>IF(B95/(1+参数!B$4)/D95*参数!B$4&lt;参数!B$3,参数!B$3,B95/(1+参数!B$4)/D95*参数!B$4)</f>
        <v>0.1</v>
      </c>
      <c r="H95" s="15">
        <f>IF(J94&lt;参数!B$6,H94+F95,F95)+IFERROR(E95*H94,0)</f>
        <v>51024.204521324689</v>
      </c>
      <c r="I95" s="15">
        <f t="shared" si="6"/>
        <v>97048.036999559554</v>
      </c>
      <c r="J95" s="8">
        <f t="shared" si="7"/>
        <v>3.2425925527229227E-2</v>
      </c>
      <c r="K95" s="1">
        <f>IF(J95&gt;参数!B$6,I95,0)</f>
        <v>0</v>
      </c>
      <c r="L95" s="1">
        <f t="shared" si="8"/>
        <v>-1000</v>
      </c>
      <c r="M95" s="12">
        <f t="shared" si="9"/>
        <v>1.940999748163196</v>
      </c>
    </row>
    <row r="96" spans="1:13" x14ac:dyDescent="0.15">
      <c r="A96" s="2">
        <v>41943</v>
      </c>
      <c r="B96" s="1">
        <f>参数!B$2</f>
        <v>1000</v>
      </c>
      <c r="C96" s="1">
        <f>IF(J95&lt;参数!B$6,C95+B96,B96)</f>
        <v>95000</v>
      </c>
      <c r="D96" s="12">
        <v>1.9530000000000001</v>
      </c>
      <c r="E96" s="3" t="s">
        <v>42</v>
      </c>
      <c r="F96" s="3">
        <f t="shared" si="5"/>
        <v>511.98156682027644</v>
      </c>
      <c r="G96" s="3">
        <f>IF(B96/(1+参数!B$4)/D96*参数!B$4&lt;参数!B$3,参数!B$3,B96/(1+参数!B$4)/D96*参数!B$4)</f>
        <v>0.1</v>
      </c>
      <c r="H96" s="15">
        <f>IF(J95&lt;参数!B$6,H95+F96,F96)+IFERROR(E96*H95,0)</f>
        <v>51536.186088144968</v>
      </c>
      <c r="I96" s="15">
        <f t="shared" si="6"/>
        <v>100650.17143014712</v>
      </c>
      <c r="J96" s="8">
        <f t="shared" si="7"/>
        <v>5.9475488738390814E-2</v>
      </c>
      <c r="K96" s="1">
        <f>IF(J96&gt;参数!B$6,I96,0)</f>
        <v>0</v>
      </c>
      <c r="L96" s="1">
        <f t="shared" si="8"/>
        <v>-1000</v>
      </c>
      <c r="M96" s="12">
        <f t="shared" si="9"/>
        <v>1.9930454827353954</v>
      </c>
    </row>
    <row r="97" spans="1:13" x14ac:dyDescent="0.15">
      <c r="A97" s="2">
        <v>41971</v>
      </c>
      <c r="B97" s="1">
        <f>参数!B$2</f>
        <v>1000</v>
      </c>
      <c r="C97" s="1">
        <f>IF(J96&lt;参数!B$6,C96+B97,B97)</f>
        <v>96000</v>
      </c>
      <c r="D97" s="12">
        <v>2.1789999999999998</v>
      </c>
      <c r="E97" s="3" t="s">
        <v>42</v>
      </c>
      <c r="F97" s="3">
        <f t="shared" si="5"/>
        <v>458.88022028453423</v>
      </c>
      <c r="G97" s="3">
        <f>IF(B97/(1+参数!B$4)/D97*参数!B$4&lt;参数!B$3,参数!B$3,B97/(1+参数!B$4)/D97*参数!B$4)</f>
        <v>0.1</v>
      </c>
      <c r="H97" s="15">
        <f>IF(J96&lt;参数!B$6,H96+F97,F97)+IFERROR(E97*H96,0)</f>
        <v>51995.066308429501</v>
      </c>
      <c r="I97" s="15">
        <f t="shared" si="6"/>
        <v>113297.24948606787</v>
      </c>
      <c r="J97" s="8">
        <f t="shared" si="7"/>
        <v>0.18017968214654023</v>
      </c>
      <c r="K97" s="1">
        <f>IF(J97&gt;参数!B$6,I97,0)</f>
        <v>0</v>
      </c>
      <c r="L97" s="1">
        <f t="shared" si="8"/>
        <v>-1000</v>
      </c>
      <c r="M97" s="12">
        <f t="shared" si="9"/>
        <v>2.2236795222121994</v>
      </c>
    </row>
    <row r="98" spans="1:13" x14ac:dyDescent="0.15">
      <c r="A98" s="2">
        <v>42004</v>
      </c>
      <c r="B98" s="1">
        <f>参数!B$2</f>
        <v>1000</v>
      </c>
      <c r="C98" s="1">
        <f>IF(J97&lt;参数!B$6,C97+B98,B98)</f>
        <v>97000</v>
      </c>
      <c r="D98" s="12">
        <v>2.6280000000000001</v>
      </c>
      <c r="E98" s="3" t="s">
        <v>42</v>
      </c>
      <c r="F98" s="3">
        <f t="shared" si="5"/>
        <v>380.47945205479448</v>
      </c>
      <c r="G98" s="3">
        <f>IF(B98/(1+参数!B$4)/D98*参数!B$4&lt;参数!B$3,参数!B$3,B98/(1+参数!B$4)/D98*参数!B$4)</f>
        <v>0.1</v>
      </c>
      <c r="H98" s="15">
        <f>IF(J97&lt;参数!B$6,H97+F98,F98)+IFERROR(E98*H97,0)</f>
        <v>52375.545760484296</v>
      </c>
      <c r="I98" s="15">
        <f t="shared" si="6"/>
        <v>137642.93425855273</v>
      </c>
      <c r="J98" s="8">
        <f t="shared" si="7"/>
        <v>0.41899932225312098</v>
      </c>
      <c r="K98" s="1">
        <f>IF(J98&gt;参数!B$6,I98,0)</f>
        <v>0</v>
      </c>
      <c r="L98" s="1">
        <f t="shared" si="8"/>
        <v>-1000</v>
      </c>
      <c r="M98" s="12">
        <f t="shared" si="9"/>
        <v>2.6818860873674444</v>
      </c>
    </row>
    <row r="99" spans="1:13" x14ac:dyDescent="0.15">
      <c r="A99" s="2">
        <v>42034</v>
      </c>
      <c r="B99" s="1">
        <f>参数!B$2</f>
        <v>1000</v>
      </c>
      <c r="C99" s="1">
        <f>IF(J98&lt;参数!B$6,C98+B99,B99)</f>
        <v>98000</v>
      </c>
      <c r="D99" s="12">
        <v>2.468</v>
      </c>
      <c r="E99" s="3">
        <v>0.08</v>
      </c>
      <c r="F99" s="3">
        <f t="shared" si="5"/>
        <v>405.14586709886549</v>
      </c>
      <c r="G99" s="3">
        <f>IF(B99/(1+参数!B$4)/D99*参数!B$4&lt;参数!B$3,参数!B$3,B99/(1+参数!B$4)/D99*参数!B$4)</f>
        <v>0.1</v>
      </c>
      <c r="H99" s="15">
        <f>IF(J98&lt;参数!B$6,H98+F99,F99)+IFERROR(E99*H98,0)</f>
        <v>56970.735288421907</v>
      </c>
      <c r="I99" s="15">
        <f t="shared" si="6"/>
        <v>140603.77469182527</v>
      </c>
      <c r="J99" s="8">
        <f t="shared" si="7"/>
        <v>0.43473239481454362</v>
      </c>
      <c r="K99" s="1">
        <f>IF(J99&gt;参数!B$6,I99,0)</f>
        <v>0</v>
      </c>
      <c r="L99" s="1">
        <f t="shared" si="8"/>
        <v>-1000</v>
      </c>
      <c r="M99" s="12">
        <f t="shared" si="9"/>
        <v>2.6002457194110531</v>
      </c>
    </row>
    <row r="100" spans="1:13" x14ac:dyDescent="0.15">
      <c r="A100" s="2">
        <v>42062</v>
      </c>
      <c r="B100" s="1">
        <f>参数!B$2</f>
        <v>1000</v>
      </c>
      <c r="C100" s="1">
        <f>IF(J99&lt;参数!B$6,C99+B100,B100)</f>
        <v>99000</v>
      </c>
      <c r="D100" s="12">
        <v>2.5009999999999999</v>
      </c>
      <c r="E100" s="3" t="s">
        <v>42</v>
      </c>
      <c r="F100" s="3">
        <f t="shared" si="5"/>
        <v>399.80007996801282</v>
      </c>
      <c r="G100" s="3">
        <f>IF(B100/(1+参数!B$4)/D100*参数!B$4&lt;参数!B$3,参数!B$3,B100/(1+参数!B$4)/D100*参数!B$4)</f>
        <v>0.1</v>
      </c>
      <c r="H100" s="15">
        <f>IF(J99&lt;参数!B$6,H99+F100,F100)+IFERROR(E100*H99,0)</f>
        <v>57370.535368389923</v>
      </c>
      <c r="I100" s="15">
        <f t="shared" si="6"/>
        <v>143483.70895634318</v>
      </c>
      <c r="J100" s="8">
        <f t="shared" si="7"/>
        <v>0.44933039349841586</v>
      </c>
      <c r="K100" s="1">
        <f>IF(J100&gt;参数!B$6,I100,0)</f>
        <v>0</v>
      </c>
      <c r="L100" s="1">
        <f t="shared" si="8"/>
        <v>-1000</v>
      </c>
      <c r="M100" s="12">
        <f t="shared" si="9"/>
        <v>2.6350139968586075</v>
      </c>
    </row>
    <row r="101" spans="1:13" x14ac:dyDescent="0.15">
      <c r="A101" s="2">
        <v>42094</v>
      </c>
      <c r="B101" s="1">
        <f>参数!B$2</f>
        <v>1000</v>
      </c>
      <c r="C101" s="1">
        <f>IF(J100&lt;参数!B$6,C100+B101,B101)</f>
        <v>100000</v>
      </c>
      <c r="D101" s="12">
        <v>2.93</v>
      </c>
      <c r="E101" s="3" t="s">
        <v>42</v>
      </c>
      <c r="F101" s="3">
        <f t="shared" si="5"/>
        <v>341.26279863481227</v>
      </c>
      <c r="G101" s="3">
        <f>IF(B101/(1+参数!B$4)/D101*参数!B$4&lt;参数!B$3,参数!B$3,B101/(1+参数!B$4)/D101*参数!B$4)</f>
        <v>0.1</v>
      </c>
      <c r="H101" s="15">
        <f>IF(J100&lt;参数!B$6,H100+F101,F101)+IFERROR(E101*H100,0)</f>
        <v>57711.798167024732</v>
      </c>
      <c r="I101" s="15">
        <f t="shared" si="6"/>
        <v>169095.56862938247</v>
      </c>
      <c r="J101" s="8">
        <f t="shared" si="7"/>
        <v>0.69095568629382464</v>
      </c>
      <c r="K101" s="1">
        <f>IF(J101&gt;参数!B$6,I101,0)</f>
        <v>0</v>
      </c>
      <c r="L101" s="1">
        <f t="shared" si="8"/>
        <v>-1000</v>
      </c>
      <c r="M101" s="12">
        <f t="shared" si="9"/>
        <v>3.0870016036768178</v>
      </c>
    </row>
    <row r="102" spans="1:13" x14ac:dyDescent="0.15">
      <c r="A102" s="2">
        <v>42124</v>
      </c>
      <c r="B102" s="1">
        <f>参数!B$2</f>
        <v>1000</v>
      </c>
      <c r="C102" s="1">
        <f>IF(J101&lt;参数!B$6,C101+B102,B102)</f>
        <v>101000</v>
      </c>
      <c r="D102" s="12">
        <v>3.4710000000000001</v>
      </c>
      <c r="E102" s="3" t="s">
        <v>42</v>
      </c>
      <c r="F102" s="3">
        <f t="shared" si="5"/>
        <v>288.07260155574761</v>
      </c>
      <c r="G102" s="3">
        <f>IF(B102/(1+参数!B$4)/D102*参数!B$4&lt;参数!B$3,参数!B$3,B102/(1+参数!B$4)/D102*参数!B$4)</f>
        <v>0.1</v>
      </c>
      <c r="H102" s="15">
        <f>IF(J101&lt;参数!B$6,H101+F102,F102)+IFERROR(E102*H101,0)</f>
        <v>57999.870768580477</v>
      </c>
      <c r="I102" s="15">
        <f t="shared" si="6"/>
        <v>201317.55143774283</v>
      </c>
      <c r="J102" s="8">
        <f t="shared" si="7"/>
        <v>0.9932430835420083</v>
      </c>
      <c r="K102" s="1">
        <f>IF(J102&gt;参数!B$6,I102,0)</f>
        <v>0</v>
      </c>
      <c r="L102" s="1">
        <f t="shared" si="8"/>
        <v>-1000</v>
      </c>
      <c r="M102" s="12">
        <f t="shared" si="9"/>
        <v>3.6569906369836978</v>
      </c>
    </row>
    <row r="103" spans="1:13" x14ac:dyDescent="0.15">
      <c r="A103" s="2">
        <v>42153</v>
      </c>
      <c r="B103" s="1">
        <f>参数!B$2</f>
        <v>1000</v>
      </c>
      <c r="C103" s="1">
        <f>IF(J102&lt;参数!B$6,C102+B103,B103)</f>
        <v>102000</v>
      </c>
      <c r="D103" s="12">
        <v>3.5310000000000001</v>
      </c>
      <c r="E103" s="3" t="s">
        <v>42</v>
      </c>
      <c r="F103" s="3">
        <f t="shared" si="5"/>
        <v>283.17757009345792</v>
      </c>
      <c r="G103" s="3">
        <f>IF(B103/(1+参数!B$4)/D103*参数!B$4&lt;参数!B$3,参数!B$3,B103/(1+参数!B$4)/D103*参数!B$4)</f>
        <v>0.1</v>
      </c>
      <c r="H103" s="15">
        <f>IF(J102&lt;参数!B$6,H102+F103,F103)+IFERROR(E103*H102,0)</f>
        <v>58283.048338673936</v>
      </c>
      <c r="I103" s="15">
        <f t="shared" si="6"/>
        <v>205797.44368385768</v>
      </c>
      <c r="J103" s="8">
        <f t="shared" si="7"/>
        <v>1.0176219969005653</v>
      </c>
      <c r="K103" s="1">
        <f>IF(J103&gt;参数!B$6,I103,0)</f>
        <v>0</v>
      </c>
      <c r="L103" s="1">
        <f t="shared" si="8"/>
        <v>-1000</v>
      </c>
      <c r="M103" s="12">
        <f t="shared" si="9"/>
        <v>3.7202056868883422</v>
      </c>
    </row>
    <row r="104" spans="1:13" x14ac:dyDescent="0.15">
      <c r="A104" s="2">
        <v>42185</v>
      </c>
      <c r="B104" s="1">
        <f>参数!B$2</f>
        <v>1000</v>
      </c>
      <c r="C104" s="1">
        <f>IF(J103&lt;参数!B$6,C103+B104,B104)</f>
        <v>103000</v>
      </c>
      <c r="D104" s="12">
        <v>3.5390000000000001</v>
      </c>
      <c r="E104" s="3" t="s">
        <v>42</v>
      </c>
      <c r="F104" s="3">
        <f t="shared" si="5"/>
        <v>282.53743995478948</v>
      </c>
      <c r="G104" s="3">
        <f>IF(B104/(1+参数!B$4)/D104*参数!B$4&lt;参数!B$3,参数!B$3,B104/(1+参数!B$4)/D104*参数!B$4)</f>
        <v>0.1</v>
      </c>
      <c r="H104" s="15">
        <f>IF(J103&lt;参数!B$6,H103+F104,F104)+IFERROR(E104*H103,0)</f>
        <v>58565.585778628723</v>
      </c>
      <c r="I104" s="15">
        <f t="shared" si="6"/>
        <v>207263.60807056705</v>
      </c>
      <c r="J104" s="8">
        <f t="shared" si="7"/>
        <v>1.0122680395200683</v>
      </c>
      <c r="K104" s="1">
        <f>IF(J104&gt;参数!B$6,I104,0)</f>
        <v>0</v>
      </c>
      <c r="L104" s="1">
        <f t="shared" si="8"/>
        <v>-1000</v>
      </c>
      <c r="M104" s="12">
        <f t="shared" si="9"/>
        <v>3.7286343602089613</v>
      </c>
    </row>
    <row r="105" spans="1:13" x14ac:dyDescent="0.15">
      <c r="A105" s="2">
        <v>42216</v>
      </c>
      <c r="B105" s="1">
        <f>参数!B$2</f>
        <v>1000</v>
      </c>
      <c r="C105" s="1">
        <f>IF(J104&lt;参数!B$6,C104+B105,B105)</f>
        <v>104000</v>
      </c>
      <c r="D105" s="12">
        <v>3.03</v>
      </c>
      <c r="E105" s="3" t="s">
        <v>42</v>
      </c>
      <c r="F105" s="3">
        <f t="shared" si="5"/>
        <v>330</v>
      </c>
      <c r="G105" s="3">
        <f>IF(B105/(1+参数!B$4)/D105*参数!B$4&lt;参数!B$3,参数!B$3,B105/(1+参数!B$4)/D105*参数!B$4)</f>
        <v>0.1</v>
      </c>
      <c r="H105" s="15">
        <f>IF(J104&lt;参数!B$6,H104+F105,F105)+IFERROR(E105*H104,0)</f>
        <v>58895.585778628723</v>
      </c>
      <c r="I105" s="15">
        <f t="shared" si="6"/>
        <v>178453.62490924503</v>
      </c>
      <c r="J105" s="8">
        <f t="shared" si="7"/>
        <v>0.71590023951197135</v>
      </c>
      <c r="K105" s="1">
        <f>IF(J105&gt;参数!B$6,I105,0)</f>
        <v>0</v>
      </c>
      <c r="L105" s="1">
        <f t="shared" si="8"/>
        <v>-1000</v>
      </c>
      <c r="M105" s="12">
        <f t="shared" si="9"/>
        <v>3.1923600201845579</v>
      </c>
    </row>
    <row r="106" spans="1:13" x14ac:dyDescent="0.15">
      <c r="A106" s="2">
        <v>42247</v>
      </c>
      <c r="B106" s="1">
        <f>参数!B$2</f>
        <v>1000</v>
      </c>
      <c r="C106" s="1">
        <f>IF(J105&lt;参数!B$6,C105+B106,B106)</f>
        <v>105000</v>
      </c>
      <c r="D106" s="12">
        <v>2.6419999999999999</v>
      </c>
      <c r="E106" s="3" t="s">
        <v>42</v>
      </c>
      <c r="F106" s="3">
        <f t="shared" si="5"/>
        <v>378.4632853898562</v>
      </c>
      <c r="G106" s="3">
        <f>IF(B106/(1+参数!B$4)/D106*参数!B$4&lt;参数!B$3,参数!B$3,B106/(1+参数!B$4)/D106*参数!B$4)</f>
        <v>0.1</v>
      </c>
      <c r="H106" s="15">
        <f>IF(J105&lt;参数!B$6,H105+F106,F106)+IFERROR(E106*H105,0)</f>
        <v>59274.049064018582</v>
      </c>
      <c r="I106" s="15">
        <f t="shared" si="6"/>
        <v>156602.03762713709</v>
      </c>
      <c r="J106" s="8">
        <f t="shared" si="7"/>
        <v>0.49144797740130564</v>
      </c>
      <c r="K106" s="1">
        <f>IF(J106&gt;参数!B$6,I106,0)</f>
        <v>0</v>
      </c>
      <c r="L106" s="1">
        <f t="shared" si="8"/>
        <v>-1000</v>
      </c>
      <c r="M106" s="12">
        <f t="shared" si="9"/>
        <v>2.7835693641345221</v>
      </c>
    </row>
    <row r="107" spans="1:13" x14ac:dyDescent="0.15">
      <c r="A107" s="2">
        <v>42277</v>
      </c>
      <c r="B107" s="1">
        <f>参数!B$2</f>
        <v>1000</v>
      </c>
      <c r="C107" s="1">
        <f>IF(J106&lt;参数!B$6,C106+B107,B107)</f>
        <v>106000</v>
      </c>
      <c r="D107" s="12">
        <v>2.4860000000000002</v>
      </c>
      <c r="E107" s="3" t="s">
        <v>42</v>
      </c>
      <c r="F107" s="3">
        <f t="shared" si="5"/>
        <v>402.21238938053091</v>
      </c>
      <c r="G107" s="3">
        <f>IF(B107/(1+参数!B$4)/D107*参数!B$4&lt;参数!B$3,参数!B$3,B107/(1+参数!B$4)/D107*参数!B$4)</f>
        <v>0.1</v>
      </c>
      <c r="H107" s="15">
        <f>IF(J106&lt;参数!B$6,H106+F107,F107)+IFERROR(E107*H106,0)</f>
        <v>59676.261453399115</v>
      </c>
      <c r="I107" s="15">
        <f t="shared" si="6"/>
        <v>148355.18597315022</v>
      </c>
      <c r="J107" s="8">
        <f t="shared" si="7"/>
        <v>0.39957722616179447</v>
      </c>
      <c r="K107" s="1">
        <f>IF(J107&gt;参数!B$6,I107,0)</f>
        <v>0</v>
      </c>
      <c r="L107" s="1">
        <f t="shared" si="8"/>
        <v>-1000</v>
      </c>
      <c r="M107" s="12">
        <f t="shared" si="9"/>
        <v>2.6192102343824462</v>
      </c>
    </row>
    <row r="108" spans="1:13" x14ac:dyDescent="0.15">
      <c r="A108" s="2">
        <v>42307</v>
      </c>
      <c r="B108" s="1">
        <f>参数!B$2</f>
        <v>1000</v>
      </c>
      <c r="C108" s="1">
        <f>IF(J107&lt;参数!B$6,C107+B108,B108)</f>
        <v>107000</v>
      </c>
      <c r="D108" s="12">
        <v>2.7440000000000002</v>
      </c>
      <c r="E108" s="3" t="s">
        <v>42</v>
      </c>
      <c r="F108" s="3">
        <f t="shared" si="5"/>
        <v>364.3950437317784</v>
      </c>
      <c r="G108" s="3">
        <f>IF(B108/(1+参数!B$4)/D108*参数!B$4&lt;参数!B$3,参数!B$3,B108/(1+参数!B$4)/D108*参数!B$4)</f>
        <v>0.1</v>
      </c>
      <c r="H108" s="15">
        <f>IF(J107&lt;参数!B$6,H107+F108,F108)+IFERROR(E108*H107,0)</f>
        <v>60040.656497130891</v>
      </c>
      <c r="I108" s="15">
        <f t="shared" si="6"/>
        <v>164751.56142812717</v>
      </c>
      <c r="J108" s="8">
        <f t="shared" si="7"/>
        <v>0.53973421895445961</v>
      </c>
      <c r="K108" s="1">
        <f>IF(J108&gt;参数!B$6,I108,0)</f>
        <v>0</v>
      </c>
      <c r="L108" s="1">
        <f t="shared" si="8"/>
        <v>-1000</v>
      </c>
      <c r="M108" s="12">
        <f t="shared" si="9"/>
        <v>2.8910349489724187</v>
      </c>
    </row>
    <row r="109" spans="1:13" x14ac:dyDescent="0.15">
      <c r="A109" s="2">
        <v>42338</v>
      </c>
      <c r="B109" s="1">
        <f>参数!B$2</f>
        <v>1000</v>
      </c>
      <c r="C109" s="1">
        <f>IF(J108&lt;参数!B$6,C108+B109,B109)</f>
        <v>108000</v>
      </c>
      <c r="D109" s="12">
        <v>2.7770000000000001</v>
      </c>
      <c r="E109" s="3" t="s">
        <v>42</v>
      </c>
      <c r="F109" s="3">
        <f t="shared" si="5"/>
        <v>360.0648181490817</v>
      </c>
      <c r="G109" s="3">
        <f>IF(B109/(1+参数!B$4)/D109*参数!B$4&lt;参数!B$3,参数!B$3,B109/(1+参数!B$4)/D109*参数!B$4)</f>
        <v>0.1</v>
      </c>
      <c r="H109" s="15">
        <f>IF(J108&lt;参数!B$6,H108+F109,F109)+IFERROR(E109*H108,0)</f>
        <v>60400.721315279974</v>
      </c>
      <c r="I109" s="15">
        <f t="shared" si="6"/>
        <v>167732.8030925325</v>
      </c>
      <c r="J109" s="8">
        <f t="shared" si="7"/>
        <v>0.55308151011604156</v>
      </c>
      <c r="K109" s="1">
        <f>IF(J109&gt;参数!B$6,I109,0)</f>
        <v>0</v>
      </c>
      <c r="L109" s="1">
        <f t="shared" si="8"/>
        <v>-1000</v>
      </c>
      <c r="M109" s="12">
        <f t="shared" si="9"/>
        <v>2.9258032264199731</v>
      </c>
    </row>
    <row r="110" spans="1:13" x14ac:dyDescent="0.15">
      <c r="A110" s="2">
        <v>42369</v>
      </c>
      <c r="B110" s="1">
        <f>参数!B$2</f>
        <v>1000</v>
      </c>
      <c r="C110" s="1">
        <f>IF(J109&lt;参数!B$6,C109+B110,B110)</f>
        <v>109000</v>
      </c>
      <c r="D110" s="12">
        <v>2.8359999999999999</v>
      </c>
      <c r="E110" s="3" t="s">
        <v>42</v>
      </c>
      <c r="F110" s="3">
        <f t="shared" si="5"/>
        <v>352.57404795486605</v>
      </c>
      <c r="G110" s="3">
        <f>IF(B110/(1+参数!B$4)/D110*参数!B$4&lt;参数!B$3,参数!B$3,B110/(1+参数!B$4)/D110*参数!B$4)</f>
        <v>0.1</v>
      </c>
      <c r="H110" s="15">
        <f>IF(J109&lt;参数!B$6,H109+F110,F110)+IFERROR(E110*H109,0)</f>
        <v>60753.295363234844</v>
      </c>
      <c r="I110" s="15">
        <f t="shared" si="6"/>
        <v>172296.345650134</v>
      </c>
      <c r="J110" s="8">
        <f t="shared" si="7"/>
        <v>0.58070041880856871</v>
      </c>
      <c r="K110" s="1">
        <f>IF(J110&gt;参数!B$6,I110,0)</f>
        <v>0</v>
      </c>
      <c r="L110" s="1">
        <f t="shared" si="8"/>
        <v>-1000</v>
      </c>
      <c r="M110" s="12">
        <f t="shared" si="9"/>
        <v>2.9879646921595402</v>
      </c>
    </row>
    <row r="111" spans="1:13" x14ac:dyDescent="0.15">
      <c r="A111" s="2">
        <v>42398</v>
      </c>
      <c r="B111" s="1">
        <f>参数!B$2</f>
        <v>1000</v>
      </c>
      <c r="C111" s="1">
        <f>IF(J110&lt;参数!B$6,C110+B111,B111)</f>
        <v>110000</v>
      </c>
      <c r="D111" s="12">
        <v>2.2170000000000001</v>
      </c>
      <c r="E111" s="3">
        <v>0.05</v>
      </c>
      <c r="F111" s="3">
        <f t="shared" si="5"/>
        <v>451.01488497970229</v>
      </c>
      <c r="G111" s="3">
        <f>IF(B111/(1+参数!B$4)/D111*参数!B$4&lt;参数!B$3,参数!B$3,B111/(1+参数!B$4)/D111*参数!B$4)</f>
        <v>0.1</v>
      </c>
      <c r="H111" s="15">
        <f>IF(J110&lt;参数!B$6,H110+F111,F111)+IFERROR(E111*H110,0)</f>
        <v>64241.975016376287</v>
      </c>
      <c r="I111" s="15">
        <f t="shared" si="6"/>
        <v>142424.45861130624</v>
      </c>
      <c r="J111" s="8">
        <f t="shared" si="7"/>
        <v>0.29476780555732951</v>
      </c>
      <c r="K111" s="1">
        <f>IF(J111&gt;参数!B$6,I111,0)</f>
        <v>0</v>
      </c>
      <c r="L111" s="1">
        <f t="shared" si="8"/>
        <v>-1000</v>
      </c>
      <c r="M111" s="12">
        <f t="shared" si="9"/>
        <v>2.3884753022304928</v>
      </c>
    </row>
    <row r="112" spans="1:13" x14ac:dyDescent="0.15">
      <c r="A112" s="2">
        <v>42429</v>
      </c>
      <c r="B112" s="1">
        <f>参数!B$2</f>
        <v>1000</v>
      </c>
      <c r="C112" s="1">
        <f>IF(J111&lt;参数!B$6,C111+B112,B112)</f>
        <v>111000</v>
      </c>
      <c r="D112" s="12">
        <v>2.1880000000000002</v>
      </c>
      <c r="E112" s="3" t="s">
        <v>42</v>
      </c>
      <c r="F112" s="3">
        <f t="shared" si="5"/>
        <v>456.99268738574034</v>
      </c>
      <c r="G112" s="3">
        <f>IF(B112/(1+参数!B$4)/D112*参数!B$4&lt;参数!B$3,参数!B$3,B112/(1+参数!B$4)/D112*参数!B$4)</f>
        <v>0.1</v>
      </c>
      <c r="H112" s="15">
        <f>IF(J111&lt;参数!B$6,H111+F112,F112)+IFERROR(E112*H111,0)</f>
        <v>64698.967703762028</v>
      </c>
      <c r="I112" s="15">
        <f t="shared" si="6"/>
        <v>141561.34133583133</v>
      </c>
      <c r="J112" s="8">
        <f t="shared" si="7"/>
        <v>0.27532739942190387</v>
      </c>
      <c r="K112" s="1">
        <f>IF(J112&gt;参数!B$6,I112,0)</f>
        <v>0</v>
      </c>
      <c r="L112" s="1">
        <f t="shared" si="8"/>
        <v>-1000</v>
      </c>
      <c r="M112" s="12">
        <f t="shared" si="9"/>
        <v>2.3572322784304549</v>
      </c>
    </row>
    <row r="113" spans="1:13" x14ac:dyDescent="0.15">
      <c r="A113" s="2">
        <v>42460</v>
      </c>
      <c r="B113" s="1">
        <f>参数!B$2</f>
        <v>1000</v>
      </c>
      <c r="C113" s="1">
        <f>IF(J112&lt;参数!B$6,C112+B113,B113)</f>
        <v>112000</v>
      </c>
      <c r="D113" s="12">
        <v>2.4049999999999998</v>
      </c>
      <c r="E113" s="3" t="s">
        <v>42</v>
      </c>
      <c r="F113" s="3">
        <f t="shared" si="5"/>
        <v>415.7588357588358</v>
      </c>
      <c r="G113" s="3">
        <f>IF(B113/(1+参数!B$4)/D113*参数!B$4&lt;参数!B$3,参数!B$3,B113/(1+参数!B$4)/D113*参数!B$4)</f>
        <v>0.1</v>
      </c>
      <c r="H113" s="15">
        <f>IF(J112&lt;参数!B$6,H112+F113,F113)+IFERROR(E113*H112,0)</f>
        <v>65114.726539520867</v>
      </c>
      <c r="I113" s="15">
        <f t="shared" si="6"/>
        <v>156600.91732754768</v>
      </c>
      <c r="J113" s="8">
        <f t="shared" si="7"/>
        <v>0.39822247613881867</v>
      </c>
      <c r="K113" s="1">
        <f>IF(J113&gt;参数!B$6,I113,0)</f>
        <v>0</v>
      </c>
      <c r="L113" s="1">
        <f t="shared" si="8"/>
        <v>-1000</v>
      </c>
      <c r="M113" s="12">
        <f t="shared" si="9"/>
        <v>2.5910162841066011</v>
      </c>
    </row>
    <row r="114" spans="1:13" x14ac:dyDescent="0.15">
      <c r="A114" s="2">
        <v>42489</v>
      </c>
      <c r="B114" s="1">
        <f>参数!B$2</f>
        <v>1000</v>
      </c>
      <c r="C114" s="1">
        <f>IF(J113&lt;参数!B$6,C113+B114,B114)</f>
        <v>113000</v>
      </c>
      <c r="D114" s="12">
        <v>2.399</v>
      </c>
      <c r="E114" s="3" t="s">
        <v>42</v>
      </c>
      <c r="F114" s="3">
        <f t="shared" si="5"/>
        <v>416.79866611087954</v>
      </c>
      <c r="G114" s="3">
        <f>IF(B114/(1+参数!B$4)/D114*参数!B$4&lt;参数!B$3,参数!B$3,B114/(1+参数!B$4)/D114*参数!B$4)</f>
        <v>0.1</v>
      </c>
      <c r="H114" s="15">
        <f>IF(J113&lt;参数!B$6,H113+F114,F114)+IFERROR(E114*H113,0)</f>
        <v>65531.525205631748</v>
      </c>
      <c r="I114" s="15">
        <f t="shared" si="6"/>
        <v>157210.12896831057</v>
      </c>
      <c r="J114" s="8">
        <f t="shared" si="7"/>
        <v>0.39124007936558036</v>
      </c>
      <c r="K114" s="1">
        <f>IF(J114&gt;参数!B$6,I114,0)</f>
        <v>0</v>
      </c>
      <c r="L114" s="1">
        <f t="shared" si="8"/>
        <v>-1000</v>
      </c>
      <c r="M114" s="12">
        <f t="shared" si="9"/>
        <v>2.584552210216938</v>
      </c>
    </row>
    <row r="115" spans="1:13" x14ac:dyDescent="0.15">
      <c r="A115" s="2">
        <v>42521</v>
      </c>
      <c r="B115" s="1">
        <f>参数!B$2</f>
        <v>1000</v>
      </c>
      <c r="C115" s="1">
        <f>IF(J114&lt;参数!B$6,C114+B115,B115)</f>
        <v>114000</v>
      </c>
      <c r="D115" s="12">
        <v>2.3769999999999998</v>
      </c>
      <c r="E115" s="3" t="s">
        <v>42</v>
      </c>
      <c r="F115" s="3">
        <f t="shared" si="5"/>
        <v>420.6562894404712</v>
      </c>
      <c r="G115" s="3">
        <f>IF(B115/(1+参数!B$4)/D115*参数!B$4&lt;参数!B$3,参数!B$3,B115/(1+参数!B$4)/D115*参数!B$4)</f>
        <v>0.1</v>
      </c>
      <c r="H115" s="15">
        <f>IF(J114&lt;参数!B$6,H114+F115,F115)+IFERROR(E115*H114,0)</f>
        <v>65952.181495072218</v>
      </c>
      <c r="I115" s="15">
        <f t="shared" si="6"/>
        <v>156768.33541378664</v>
      </c>
      <c r="J115" s="8">
        <f t="shared" si="7"/>
        <v>0.37516083696304081</v>
      </c>
      <c r="K115" s="1">
        <f>IF(J115&gt;参数!B$6,I115,0)</f>
        <v>0</v>
      </c>
      <c r="L115" s="1">
        <f t="shared" si="8"/>
        <v>-1000</v>
      </c>
      <c r="M115" s="12">
        <f t="shared" si="9"/>
        <v>2.5608506059548399</v>
      </c>
    </row>
    <row r="116" spans="1:13" x14ac:dyDescent="0.15">
      <c r="A116" s="2">
        <v>42551</v>
      </c>
      <c r="B116" s="1">
        <f>参数!B$2</f>
        <v>1000</v>
      </c>
      <c r="C116" s="1">
        <f>IF(J115&lt;参数!B$6,C115+B116,B116)</f>
        <v>115000</v>
      </c>
      <c r="D116" s="12">
        <v>2.3650000000000002</v>
      </c>
      <c r="E116" s="3" t="s">
        <v>42</v>
      </c>
      <c r="F116" s="3">
        <f t="shared" si="5"/>
        <v>422.79069767441854</v>
      </c>
      <c r="G116" s="3">
        <f>IF(B116/(1+参数!B$4)/D116*参数!B$4&lt;参数!B$3,参数!B$3,B116/(1+参数!B$4)/D116*参数!B$4)</f>
        <v>0.1</v>
      </c>
      <c r="H116" s="15">
        <f>IF(J115&lt;参数!B$6,H115+F116,F116)+IFERROR(E116*H115,0)</f>
        <v>66374.972192746631</v>
      </c>
      <c r="I116" s="15">
        <f t="shared" si="6"/>
        <v>156976.80923584581</v>
      </c>
      <c r="J116" s="8">
        <f t="shared" si="7"/>
        <v>0.36501573248561581</v>
      </c>
      <c r="K116" s="1">
        <f>IF(J116&gt;参数!B$6,I116,0)</f>
        <v>0</v>
      </c>
      <c r="L116" s="1">
        <f t="shared" si="8"/>
        <v>-1000</v>
      </c>
      <c r="M116" s="12">
        <f t="shared" si="9"/>
        <v>2.5479224581755142</v>
      </c>
    </row>
    <row r="117" spans="1:13" x14ac:dyDescent="0.15">
      <c r="A117" s="2">
        <v>42580</v>
      </c>
      <c r="B117" s="1">
        <f>参数!B$2</f>
        <v>1000</v>
      </c>
      <c r="C117" s="1">
        <f>IF(J116&lt;参数!B$6,C116+B117,B117)</f>
        <v>116000</v>
      </c>
      <c r="D117" s="12">
        <v>2.5169999999999999</v>
      </c>
      <c r="E117" s="3" t="s">
        <v>42</v>
      </c>
      <c r="F117" s="3">
        <f t="shared" si="5"/>
        <v>397.25864123957092</v>
      </c>
      <c r="G117" s="3">
        <f>IF(B117/(1+参数!B$4)/D117*参数!B$4&lt;参数!B$3,参数!B$3,B117/(1+参数!B$4)/D117*参数!B$4)</f>
        <v>0.1</v>
      </c>
      <c r="H117" s="15">
        <f>IF(J116&lt;参数!B$6,H116+F117,F117)+IFERROR(E117*H116,0)</f>
        <v>66772.230833986207</v>
      </c>
      <c r="I117" s="15">
        <f t="shared" si="6"/>
        <v>168065.70500914328</v>
      </c>
      <c r="J117" s="8">
        <f t="shared" si="7"/>
        <v>0.44884228456158004</v>
      </c>
      <c r="K117" s="1">
        <f>IF(J117&gt;参数!B$6,I117,0)</f>
        <v>0</v>
      </c>
      <c r="L117" s="1">
        <f t="shared" si="8"/>
        <v>-1000</v>
      </c>
      <c r="M117" s="12">
        <f t="shared" si="9"/>
        <v>2.7116789967136441</v>
      </c>
    </row>
    <row r="118" spans="1:13" x14ac:dyDescent="0.15">
      <c r="A118" s="2">
        <v>42613</v>
      </c>
      <c r="B118" s="1">
        <f>参数!B$2</f>
        <v>1000</v>
      </c>
      <c r="C118" s="1">
        <f>IF(J117&lt;参数!B$6,C117+B118,B118)</f>
        <v>117000</v>
      </c>
      <c r="D118" s="12">
        <v>2.6160000000000001</v>
      </c>
      <c r="E118" s="3" t="s">
        <v>42</v>
      </c>
      <c r="F118" s="3">
        <f t="shared" si="5"/>
        <v>382.2247706422018</v>
      </c>
      <c r="G118" s="3">
        <f>IF(B118/(1+参数!B$4)/D118*参数!B$4&lt;参数!B$3,参数!B$3,B118/(1+参数!B$4)/D118*参数!B$4)</f>
        <v>0.1</v>
      </c>
      <c r="H118" s="15">
        <f>IF(J117&lt;参数!B$6,H117+F118,F118)+IFERROR(E118*H117,0)</f>
        <v>67154.455604628412</v>
      </c>
      <c r="I118" s="15">
        <f t="shared" si="6"/>
        <v>175676.05586170792</v>
      </c>
      <c r="J118" s="8">
        <f t="shared" si="7"/>
        <v>0.50150475095476854</v>
      </c>
      <c r="K118" s="1">
        <f>IF(J118&gt;参数!B$6,I118,0)</f>
        <v>0</v>
      </c>
      <c r="L118" s="1">
        <f t="shared" si="8"/>
        <v>-1000</v>
      </c>
      <c r="M118" s="12">
        <f t="shared" si="9"/>
        <v>2.8183362158930843</v>
      </c>
    </row>
    <row r="119" spans="1:13" x14ac:dyDescent="0.15">
      <c r="A119" s="2">
        <v>42643</v>
      </c>
      <c r="B119" s="1">
        <f>参数!B$2</f>
        <v>1000</v>
      </c>
      <c r="C119" s="1">
        <f>IF(J118&lt;参数!B$6,C118+B119,B119)</f>
        <v>118000</v>
      </c>
      <c r="D119" s="12">
        <v>2.5609999999999999</v>
      </c>
      <c r="E119" s="3" t="s">
        <v>42</v>
      </c>
      <c r="F119" s="3">
        <f t="shared" si="5"/>
        <v>390.43342444357671</v>
      </c>
      <c r="G119" s="3">
        <f>IF(B119/(1+参数!B$4)/D119*参数!B$4&lt;参数!B$3,参数!B$3,B119/(1+参数!B$4)/D119*参数!B$4)</f>
        <v>0.1</v>
      </c>
      <c r="H119" s="15">
        <f>IF(J118&lt;参数!B$6,H118+F119,F119)+IFERROR(E119*H118,0)</f>
        <v>67544.889029071986</v>
      </c>
      <c r="I119" s="15">
        <f t="shared" si="6"/>
        <v>172982.46080345334</v>
      </c>
      <c r="J119" s="8">
        <f t="shared" si="7"/>
        <v>0.46595305765638417</v>
      </c>
      <c r="K119" s="1">
        <f>IF(J119&gt;参数!B$6,I119,0)</f>
        <v>0</v>
      </c>
      <c r="L119" s="1">
        <f t="shared" si="8"/>
        <v>-1000</v>
      </c>
      <c r="M119" s="12">
        <f t="shared" si="9"/>
        <v>2.7590822052378399</v>
      </c>
    </row>
    <row r="120" spans="1:13" x14ac:dyDescent="0.15">
      <c r="A120" s="2">
        <v>42674</v>
      </c>
      <c r="B120" s="1">
        <f>参数!B$2</f>
        <v>1000</v>
      </c>
      <c r="C120" s="1">
        <f>IF(J119&lt;参数!B$6,C119+B120,B120)</f>
        <v>119000</v>
      </c>
      <c r="D120" s="12">
        <v>2.6459999999999999</v>
      </c>
      <c r="E120" s="3" t="s">
        <v>42</v>
      </c>
      <c r="F120" s="3">
        <f t="shared" si="5"/>
        <v>377.89115646258506</v>
      </c>
      <c r="G120" s="3">
        <f>IF(B120/(1+参数!B$4)/D120*参数!B$4&lt;参数!B$3,参数!B$3,B120/(1+参数!B$4)/D120*参数!B$4)</f>
        <v>0.1</v>
      </c>
      <c r="H120" s="15">
        <f>IF(J119&lt;参数!B$6,H119+F120,F120)+IFERROR(E120*H119,0)</f>
        <v>67922.780185534575</v>
      </c>
      <c r="I120" s="15">
        <f t="shared" si="6"/>
        <v>179723.67637092448</v>
      </c>
      <c r="J120" s="8">
        <f t="shared" si="7"/>
        <v>0.51028299471365113</v>
      </c>
      <c r="K120" s="1">
        <f>IF(J120&gt;参数!B$6,I120,0)</f>
        <v>0</v>
      </c>
      <c r="L120" s="1">
        <f t="shared" si="8"/>
        <v>-1000</v>
      </c>
      <c r="M120" s="12">
        <f t="shared" si="9"/>
        <v>2.8506565853413997</v>
      </c>
    </row>
    <row r="121" spans="1:13" x14ac:dyDescent="0.15">
      <c r="A121" s="2">
        <v>42704</v>
      </c>
      <c r="B121" s="1">
        <f>参数!B$2</f>
        <v>1000</v>
      </c>
      <c r="C121" s="1">
        <f>IF(J120&lt;参数!B$6,C120+B121,B121)</f>
        <v>120000</v>
      </c>
      <c r="D121" s="12">
        <v>2.798</v>
      </c>
      <c r="E121" s="3" t="s">
        <v>42</v>
      </c>
      <c r="F121" s="3">
        <f t="shared" si="5"/>
        <v>357.36240171551106</v>
      </c>
      <c r="G121" s="3">
        <f>IF(B121/(1+参数!B$4)/D121*参数!B$4&lt;参数!B$3,参数!B$3,B121/(1+参数!B$4)/D121*参数!B$4)</f>
        <v>0.1</v>
      </c>
      <c r="H121" s="15">
        <f>IF(J120&lt;参数!B$6,H120+F121,F121)+IFERROR(E121*H120,0)</f>
        <v>68280.142587250084</v>
      </c>
      <c r="I121" s="15">
        <f t="shared" si="6"/>
        <v>191047.83895912574</v>
      </c>
      <c r="J121" s="8">
        <f t="shared" si="7"/>
        <v>0.59206532465938122</v>
      </c>
      <c r="K121" s="1">
        <f>IF(J121&gt;参数!B$6,I121,0)</f>
        <v>0</v>
      </c>
      <c r="L121" s="1">
        <f t="shared" si="8"/>
        <v>-1000</v>
      </c>
      <c r="M121" s="12">
        <f t="shared" si="9"/>
        <v>3.01441312387953</v>
      </c>
    </row>
    <row r="122" spans="1:13" x14ac:dyDescent="0.15">
      <c r="A122" s="2">
        <v>42734</v>
      </c>
      <c r="B122" s="1">
        <f>参数!B$2</f>
        <v>1000</v>
      </c>
      <c r="C122" s="1">
        <f>IF(J121&lt;参数!B$6,C121+B122,B122)</f>
        <v>121000</v>
      </c>
      <c r="D122" s="12">
        <v>2.6659999999999999</v>
      </c>
      <c r="E122" s="3" t="s">
        <v>42</v>
      </c>
      <c r="F122" s="3">
        <f t="shared" si="5"/>
        <v>375.05626406601652</v>
      </c>
      <c r="G122" s="3">
        <f>IF(B122/(1+参数!B$4)/D122*参数!B$4&lt;参数!B$3,参数!B$3,B122/(1+参数!B$4)/D122*参数!B$4)</f>
        <v>0.1</v>
      </c>
      <c r="H122" s="15">
        <f>IF(J121&lt;参数!B$6,H121+F122,F122)+IFERROR(E122*H121,0)</f>
        <v>68655.198851316105</v>
      </c>
      <c r="I122" s="15">
        <f t="shared" si="6"/>
        <v>183034.76013760874</v>
      </c>
      <c r="J122" s="8">
        <f t="shared" si="7"/>
        <v>0.51268396807941108</v>
      </c>
      <c r="K122" s="1">
        <f>IF(J122&gt;参数!B$6,I122,0)</f>
        <v>0</v>
      </c>
      <c r="L122" s="1">
        <f t="shared" si="8"/>
        <v>-1000</v>
      </c>
      <c r="M122" s="12">
        <f t="shared" si="9"/>
        <v>2.8722034983069427</v>
      </c>
    </row>
    <row r="123" spans="1:13" x14ac:dyDescent="0.15">
      <c r="A123" s="2">
        <v>42761</v>
      </c>
      <c r="B123" s="1">
        <f>参数!B$2</f>
        <v>1000</v>
      </c>
      <c r="C123" s="1">
        <f>IF(J122&lt;参数!B$6,C122+B123,B123)</f>
        <v>122000</v>
      </c>
      <c r="D123" s="12">
        <v>2.6749999999999998</v>
      </c>
      <c r="E123" s="3">
        <v>9.0999999999999998E-2</v>
      </c>
      <c r="F123" s="3">
        <f t="shared" si="5"/>
        <v>373.79439252336448</v>
      </c>
      <c r="G123" s="3">
        <f>IF(B123/(1+参数!B$4)/D123*参数!B$4&lt;参数!B$3,参数!B$3,B123/(1+参数!B$4)/D123*参数!B$4)</f>
        <v>0.1</v>
      </c>
      <c r="H123" s="15">
        <f>IF(J122&lt;参数!B$6,H122+F123,F123)+IFERROR(E123*H122,0)</f>
        <v>75276.616339309243</v>
      </c>
      <c r="I123" s="15">
        <f t="shared" si="6"/>
        <v>201364.94870765222</v>
      </c>
      <c r="J123" s="8">
        <f t="shared" si="7"/>
        <v>0.65053236645616574</v>
      </c>
      <c r="K123" s="1">
        <f>IF(J123&gt;参数!B$6,I123,0)</f>
        <v>0</v>
      </c>
      <c r="L123" s="1">
        <f t="shared" si="8"/>
        <v>-1000</v>
      </c>
      <c r="M123" s="12">
        <f t="shared" si="9"/>
        <v>2.9799380631346599</v>
      </c>
    </row>
    <row r="124" spans="1:13" x14ac:dyDescent="0.15">
      <c r="A124" s="2">
        <v>42794</v>
      </c>
      <c r="B124" s="1">
        <f>参数!B$2</f>
        <v>1000</v>
      </c>
      <c r="C124" s="1">
        <f>IF(J123&lt;参数!B$6,C123+B124,B124)</f>
        <v>123000</v>
      </c>
      <c r="D124" s="12">
        <v>2.7290000000000001</v>
      </c>
      <c r="E124" s="3" t="s">
        <v>42</v>
      </c>
      <c r="F124" s="3">
        <f t="shared" si="5"/>
        <v>366.39794796628797</v>
      </c>
      <c r="G124" s="3">
        <f>IF(B124/(1+参数!B$4)/D124*参数!B$4&lt;参数!B$3,参数!B$3,B124/(1+参数!B$4)/D124*参数!B$4)</f>
        <v>0.1</v>
      </c>
      <c r="H124" s="15">
        <f>IF(J123&lt;参数!B$6,H123+F124,F124)+IFERROR(E124*H123,0)</f>
        <v>75643.014287275524</v>
      </c>
      <c r="I124" s="15">
        <f t="shared" si="6"/>
        <v>206429.78598997492</v>
      </c>
      <c r="J124" s="8">
        <f t="shared" si="7"/>
        <v>0.67829094300792625</v>
      </c>
      <c r="K124" s="1">
        <f>IF(J124&gt;参数!B$6,I124,0)</f>
        <v>0</v>
      </c>
      <c r="L124" s="1">
        <f t="shared" si="8"/>
        <v>-1000</v>
      </c>
      <c r="M124" s="12">
        <f t="shared" si="9"/>
        <v>3.0400938221661638</v>
      </c>
    </row>
    <row r="125" spans="1:13" x14ac:dyDescent="0.15">
      <c r="A125" s="2">
        <v>42803</v>
      </c>
      <c r="B125" s="1">
        <f>参数!B$2</f>
        <v>1000</v>
      </c>
      <c r="C125" s="1">
        <f>IF(J124&lt;参数!B$6,C124+B125,B125)</f>
        <v>124000</v>
      </c>
      <c r="D125" s="12">
        <v>2.6945999999999999</v>
      </c>
      <c r="E125" s="3" t="s">
        <v>42</v>
      </c>
      <c r="F125" s="3">
        <f t="shared" si="5"/>
        <v>371.07548430193719</v>
      </c>
      <c r="G125" s="3">
        <f>IF(B125/(1+参数!B$4)/D125*参数!B$4&lt;参数!B$3,参数!B$3,B125/(1+参数!B$4)/D125*参数!B$4)</f>
        <v>0.1</v>
      </c>
      <c r="H125" s="15">
        <f>IF(J124&lt;参数!B$6,H124+F125,F125)+IFERROR(E125*H124,0)</f>
        <v>76014.089771577463</v>
      </c>
      <c r="I125" s="15">
        <f t="shared" si="6"/>
        <v>204827.56629849263</v>
      </c>
      <c r="J125" s="8">
        <f t="shared" si="7"/>
        <v>0.65183521208461803</v>
      </c>
      <c r="K125" s="1">
        <f>IF(J125&gt;参数!B$6,I125,0)</f>
        <v>0</v>
      </c>
      <c r="L125" s="1">
        <f t="shared" si="8"/>
        <v>203827.56629849263</v>
      </c>
      <c r="M125" s="12">
        <f t="shared" si="9"/>
        <v>3.0017723756720205</v>
      </c>
    </row>
    <row r="126" spans="1:13" x14ac:dyDescent="0.15">
      <c r="D126" s="12"/>
      <c r="E126" s="3"/>
      <c r="J126" s="1"/>
      <c r="L126" s="1"/>
    </row>
    <row r="127" spans="1:13" x14ac:dyDescent="0.15">
      <c r="B127" s="1">
        <f>B125</f>
        <v>1000</v>
      </c>
      <c r="D127" s="12"/>
      <c r="E127" s="3"/>
      <c r="J127" s="1"/>
      <c r="K127" s="1">
        <f>SUM(K2:K125)</f>
        <v>0</v>
      </c>
      <c r="L127" s="8">
        <f>XIRR(L2:L125,A2:A125)</f>
        <v>9.5999726653099068E-2</v>
      </c>
    </row>
  </sheetData>
  <autoFilter ref="A1:T125"/>
  <phoneticPr fontId="16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7"/>
  <sheetViews>
    <sheetView workbookViewId="0">
      <pane xSplit="1" ySplit="1" topLeftCell="E104" activePane="bottomRight" state="frozen"/>
      <selection pane="topRight" activeCell="B1" sqref="B1"/>
      <selection pane="bottomLeft" activeCell="A2" sqref="A2"/>
      <selection pane="bottomRight" activeCell="M1" sqref="M1:M1048576"/>
    </sheetView>
  </sheetViews>
  <sheetFormatPr defaultColWidth="8.5" defaultRowHeight="13.5" x14ac:dyDescent="0.15"/>
  <cols>
    <col min="1" max="1" width="12.25" style="2" customWidth="1"/>
    <col min="2" max="3" width="8.5" style="1"/>
    <col min="4" max="4" width="10.875" style="1" customWidth="1"/>
    <col min="5" max="5" width="8.5" style="1"/>
    <col min="6" max="6" width="9.5" style="3" bestFit="1" customWidth="1"/>
    <col min="7" max="7" width="8.5" style="3"/>
    <col min="8" max="9" width="11.625" style="15" bestFit="1" customWidth="1"/>
    <col min="10" max="10" width="8.5" style="3"/>
    <col min="11" max="11" width="8.5" style="1"/>
    <col min="12" max="12" width="8.5" style="3"/>
    <col min="13" max="13" width="8.5" style="12"/>
    <col min="14" max="20" width="8.5" style="1"/>
  </cols>
  <sheetData>
    <row r="1" spans="1:13" x14ac:dyDescent="0.15">
      <c r="A1" s="6" t="s">
        <v>45</v>
      </c>
      <c r="B1" s="4" t="s">
        <v>46</v>
      </c>
      <c r="C1" s="4" t="s">
        <v>47</v>
      </c>
      <c r="D1" s="11" t="s">
        <v>48</v>
      </c>
      <c r="E1" s="9" t="s">
        <v>49</v>
      </c>
      <c r="F1" s="9" t="s">
        <v>50</v>
      </c>
      <c r="G1" s="9" t="s">
        <v>51</v>
      </c>
      <c r="H1" s="13" t="s">
        <v>9</v>
      </c>
      <c r="I1" s="14" t="s">
        <v>52</v>
      </c>
      <c r="J1" s="7" t="s">
        <v>53</v>
      </c>
      <c r="K1" s="4" t="s">
        <v>54</v>
      </c>
      <c r="L1" s="4" t="s">
        <v>55</v>
      </c>
      <c r="M1" s="11" t="s">
        <v>66</v>
      </c>
    </row>
    <row r="2" spans="1:13" x14ac:dyDescent="0.15">
      <c r="A2" s="2">
        <v>39080</v>
      </c>
      <c r="B2" s="1">
        <f>参数!B$2</f>
        <v>1000</v>
      </c>
      <c r="C2" s="1">
        <f>B2</f>
        <v>1000</v>
      </c>
      <c r="D2" s="12">
        <v>2270.52</v>
      </c>
      <c r="E2" s="3"/>
      <c r="F2" s="3">
        <f>(B2-G2)/D2</f>
        <v>0.44038370065007132</v>
      </c>
      <c r="G2" s="3">
        <f>IF(B2/(1+参数!B$4)/D2*参数!B$4&lt;参数!B$3,参数!B$3,B2/(1+参数!B$4)/D2*参数!B$4)</f>
        <v>0.1</v>
      </c>
      <c r="H2" s="15">
        <f>F2</f>
        <v>0.44038370065007132</v>
      </c>
      <c r="I2" s="15">
        <f>D2*H2</f>
        <v>999.9</v>
      </c>
      <c r="J2" s="8">
        <f>I2/C2-1</f>
        <v>-9.9999999999988987E-5</v>
      </c>
      <c r="K2" s="1">
        <f>IF(J2&gt;参数!B$6,I2,0)</f>
        <v>0</v>
      </c>
      <c r="L2" s="1">
        <f>IF(A2=MAX(A:A),-B2+K2+#REF!,-B2+K2)</f>
        <v>-1000</v>
      </c>
      <c r="M2" s="12">
        <v>1</v>
      </c>
    </row>
    <row r="3" spans="1:13" x14ac:dyDescent="0.15">
      <c r="A3" s="2">
        <v>39113</v>
      </c>
      <c r="B3" s="1">
        <f>参数!B$2</f>
        <v>1000</v>
      </c>
      <c r="C3" s="1">
        <f>IF(J2&lt;参数!B$6,C2+B3,B3)</f>
        <v>2000</v>
      </c>
      <c r="D3" s="12">
        <v>2598.9299999999998</v>
      </c>
      <c r="E3" s="3"/>
      <c r="F3" s="3">
        <f>(B3-G3)/D3</f>
        <v>0.38473525643245493</v>
      </c>
      <c r="G3" s="3">
        <f>IF(B3/(1+参数!B$4)/D3*参数!B$4&lt;参数!B$3,参数!B$3,B3/(1+参数!B$4)/D3*参数!B$4)</f>
        <v>0.1</v>
      </c>
      <c r="H3" s="15">
        <f>IF(J2&lt;参数!B$6,H2+F3,F3)+IFERROR(E3*H2,0)</f>
        <v>0.82511895708252625</v>
      </c>
      <c r="I3" s="15">
        <f>D3*H3</f>
        <v>2144.4264111304897</v>
      </c>
      <c r="J3" s="8">
        <f>I3/C3-1</f>
        <v>7.2213205565244909E-2</v>
      </c>
      <c r="K3" s="1">
        <f>IF(J3&gt;参数!B$6,I3,0)</f>
        <v>0</v>
      </c>
      <c r="L3" s="1">
        <f>IF(A3=MAX(A:A),-B3+K3+I3,-B3+K3)</f>
        <v>-1000</v>
      </c>
      <c r="M3" s="12">
        <f>M2*(IFERROR(D3+E3,D3))/D2</f>
        <v>1.1446408752180117</v>
      </c>
    </row>
    <row r="4" spans="1:13" x14ac:dyDescent="0.15">
      <c r="A4" s="2">
        <v>39141</v>
      </c>
      <c r="B4" s="1">
        <f>参数!B$2</f>
        <v>1000</v>
      </c>
      <c r="C4" s="1">
        <f>IF(J3&lt;参数!B$6,C3+B4,B4)</f>
        <v>3000</v>
      </c>
      <c r="D4" s="12">
        <v>2658.83</v>
      </c>
      <c r="E4" s="3"/>
      <c r="F4" s="3">
        <f t="shared" ref="F4:F67" si="0">(B4-G4)/D4</f>
        <v>0.37606766886186782</v>
      </c>
      <c r="G4" s="3">
        <f>IF(B4/(1+参数!B$4)/D4*参数!B$4&lt;参数!B$3,参数!B$3,B4/(1+参数!B$4)/D4*参数!B$4)</f>
        <v>0.1</v>
      </c>
      <c r="H4" s="15">
        <f>IF(J3&lt;参数!B$6,H3+F4,F4)+IFERROR(E4*H3,0)</f>
        <v>1.201186625944394</v>
      </c>
      <c r="I4" s="15">
        <f t="shared" ref="I4:I67" si="1">D4*H4</f>
        <v>3193.751036659733</v>
      </c>
      <c r="J4" s="8">
        <f t="shared" ref="J4:J67" si="2">I4/C4-1</f>
        <v>6.4583678886577678E-2</v>
      </c>
      <c r="K4" s="1">
        <f>IF(J4&gt;参数!B$6,I4,0)</f>
        <v>0</v>
      </c>
      <c r="L4" s="1">
        <f t="shared" ref="L4:L67" si="3">IF(A4=MAX(A:A),-B4+K4+I4,-B4+K4)</f>
        <v>-1000</v>
      </c>
      <c r="M4" s="12">
        <f t="shared" ref="M4:M67" si="4">M3*(IFERROR(D4+E4,D4))/D3</f>
        <v>1.1710224970491341</v>
      </c>
    </row>
    <row r="5" spans="1:13" x14ac:dyDescent="0.15">
      <c r="A5" s="2">
        <v>39171</v>
      </c>
      <c r="B5" s="1">
        <f>参数!B$2</f>
        <v>1000</v>
      </c>
      <c r="C5" s="1">
        <f>IF(J4&lt;参数!B$6,C4+B5,B5)</f>
        <v>4000</v>
      </c>
      <c r="D5" s="12">
        <v>2877.97</v>
      </c>
      <c r="E5" s="3"/>
      <c r="F5" s="3">
        <f t="shared" si="0"/>
        <v>0.34743239158156619</v>
      </c>
      <c r="G5" s="3">
        <f>IF(B5/(1+参数!B$4)/D5*参数!B$4&lt;参数!B$3,参数!B$3,B5/(1+参数!B$4)/D5*参数!B$4)</f>
        <v>0.1</v>
      </c>
      <c r="H5" s="15">
        <f>IF(J4&lt;参数!B$6,H4+F5,F5)+IFERROR(E5*H4,0)</f>
        <v>1.5486190175259602</v>
      </c>
      <c r="I5" s="15">
        <f t="shared" si="1"/>
        <v>4456.8790738691878</v>
      </c>
      <c r="J5" s="8">
        <f t="shared" si="2"/>
        <v>0.11421976846729698</v>
      </c>
      <c r="K5" s="1">
        <f>IF(J5&gt;参数!B$6,I5,0)</f>
        <v>0</v>
      </c>
      <c r="L5" s="1">
        <f t="shared" si="3"/>
        <v>-1000</v>
      </c>
      <c r="M5" s="12">
        <f t="shared" si="4"/>
        <v>1.2675378327431601</v>
      </c>
    </row>
    <row r="6" spans="1:13" x14ac:dyDescent="0.15">
      <c r="A6" s="2">
        <v>39202</v>
      </c>
      <c r="B6" s="1">
        <f>参数!B$2</f>
        <v>1000</v>
      </c>
      <c r="C6" s="1">
        <f>IF(J5&lt;参数!B$6,C5+B6,B6)</f>
        <v>5000</v>
      </c>
      <c r="D6" s="12">
        <v>3515.81</v>
      </c>
      <c r="E6" s="3"/>
      <c r="F6" s="3">
        <f t="shared" si="0"/>
        <v>0.28440103418557883</v>
      </c>
      <c r="G6" s="3">
        <f>IF(B6/(1+参数!B$4)/D6*参数!B$4&lt;参数!B$3,参数!B$3,B6/(1+参数!B$4)/D6*参数!B$4)</f>
        <v>0.1</v>
      </c>
      <c r="H6" s="15">
        <f>IF(J5&lt;参数!B$6,H5+F6,F6)+IFERROR(E6*H5,0)</f>
        <v>1.8330200517115389</v>
      </c>
      <c r="I6" s="15">
        <f t="shared" si="1"/>
        <v>6444.5502280079454</v>
      </c>
      <c r="J6" s="8">
        <f t="shared" si="2"/>
        <v>0.28891004560158917</v>
      </c>
      <c r="K6" s="1">
        <f>IF(J6&gt;参数!B$6,I6,0)</f>
        <v>0</v>
      </c>
      <c r="L6" s="1">
        <f t="shared" si="3"/>
        <v>-1000</v>
      </c>
      <c r="M6" s="12">
        <f t="shared" si="4"/>
        <v>1.5484602646089884</v>
      </c>
    </row>
    <row r="7" spans="1:13" x14ac:dyDescent="0.15">
      <c r="A7" s="2">
        <v>39233</v>
      </c>
      <c r="B7" s="1">
        <f>参数!B$2</f>
        <v>1000</v>
      </c>
      <c r="C7" s="1">
        <f>IF(J6&lt;参数!B$6,C6+B7,B7)</f>
        <v>6000</v>
      </c>
      <c r="D7" s="12">
        <v>3874.77</v>
      </c>
      <c r="E7" s="3"/>
      <c r="F7" s="3">
        <f t="shared" si="0"/>
        <v>0.25805402643253661</v>
      </c>
      <c r="G7" s="3">
        <f>IF(B7/(1+参数!B$4)/D7*参数!B$4&lt;参数!B$3,参数!B$3,B7/(1+参数!B$4)/D7*参数!B$4)</f>
        <v>0.1</v>
      </c>
      <c r="H7" s="15">
        <f>IF(J6&lt;参数!B$6,H6+F7,F7)+IFERROR(E7*H6,0)</f>
        <v>2.0910740781440755</v>
      </c>
      <c r="I7" s="15">
        <f t="shared" si="1"/>
        <v>8102.4311057703198</v>
      </c>
      <c r="J7" s="8">
        <f t="shared" si="2"/>
        <v>0.3504051842950533</v>
      </c>
      <c r="K7" s="1">
        <f>IF(J7&gt;参数!B$6,I7,0)</f>
        <v>0</v>
      </c>
      <c r="L7" s="1">
        <f t="shared" si="3"/>
        <v>-1000</v>
      </c>
      <c r="M7" s="12">
        <f t="shared" si="4"/>
        <v>1.706556207388616</v>
      </c>
    </row>
    <row r="8" spans="1:13" x14ac:dyDescent="0.15">
      <c r="A8" s="2">
        <v>39262</v>
      </c>
      <c r="B8" s="1">
        <f>参数!B$2</f>
        <v>1000</v>
      </c>
      <c r="C8" s="1">
        <f>IF(J7&lt;参数!B$6,C7+B8,B8)</f>
        <v>7000</v>
      </c>
      <c r="D8" s="12">
        <v>3821.63</v>
      </c>
      <c r="E8" s="3"/>
      <c r="F8" s="3">
        <f t="shared" si="0"/>
        <v>0.26164228352823271</v>
      </c>
      <c r="G8" s="3">
        <f>IF(B8/(1+参数!B$4)/D8*参数!B$4&lt;参数!B$3,参数!B$3,B8/(1+参数!B$4)/D8*参数!B$4)</f>
        <v>0.1</v>
      </c>
      <c r="H8" s="15">
        <f>IF(J7&lt;参数!B$6,H7+F8,F8)+IFERROR(E8*H7,0)</f>
        <v>2.3527163616723081</v>
      </c>
      <c r="I8" s="15">
        <f t="shared" si="1"/>
        <v>8991.2114292577426</v>
      </c>
      <c r="J8" s="8">
        <f t="shared" si="2"/>
        <v>0.28445877560824884</v>
      </c>
      <c r="K8" s="1">
        <f>IF(J8&gt;参数!B$6,I8,0)</f>
        <v>0</v>
      </c>
      <c r="L8" s="1">
        <f t="shared" si="3"/>
        <v>-1000</v>
      </c>
      <c r="M8" s="12">
        <f t="shared" si="4"/>
        <v>1.6831518771030427</v>
      </c>
    </row>
    <row r="9" spans="1:13" x14ac:dyDescent="0.15">
      <c r="A9" s="2">
        <v>39294</v>
      </c>
      <c r="B9" s="1">
        <f>参数!B$2</f>
        <v>1000</v>
      </c>
      <c r="C9" s="1">
        <f>IF(J8&lt;参数!B$6,C8+B9,B9)</f>
        <v>8000</v>
      </c>
      <c r="D9" s="12">
        <v>4501.4399999999996</v>
      </c>
      <c r="E9" s="3"/>
      <c r="F9" s="3">
        <f t="shared" si="0"/>
        <v>0.2221289187460013</v>
      </c>
      <c r="G9" s="3">
        <f>IF(B9/(1+参数!B$4)/D9*参数!B$4&lt;参数!B$3,参数!B$3,B9/(1+参数!B$4)/D9*参数!B$4)</f>
        <v>0.1</v>
      </c>
      <c r="H9" s="15">
        <f>IF(J8&lt;参数!B$6,H8+F9,F9)+IFERROR(E9*H8,0)</f>
        <v>2.5748452804183093</v>
      </c>
      <c r="I9" s="15">
        <f t="shared" si="1"/>
        <v>11590.511539086194</v>
      </c>
      <c r="J9" s="8">
        <f t="shared" si="2"/>
        <v>0.44881394238577421</v>
      </c>
      <c r="K9" s="1">
        <f>IF(J9&gt;参数!B$6,I9,0)</f>
        <v>0</v>
      </c>
      <c r="L9" s="1">
        <f t="shared" si="3"/>
        <v>-1000</v>
      </c>
      <c r="M9" s="12">
        <f t="shared" si="4"/>
        <v>1.9825590613603932</v>
      </c>
    </row>
    <row r="10" spans="1:13" x14ac:dyDescent="0.15">
      <c r="A10" s="2">
        <v>39325</v>
      </c>
      <c r="B10" s="1">
        <f>参数!B$2</f>
        <v>1000</v>
      </c>
      <c r="C10" s="1">
        <f>IF(J9&lt;参数!B$6,C9+B10,B10)</f>
        <v>9000</v>
      </c>
      <c r="D10" s="12">
        <v>5456.4</v>
      </c>
      <c r="E10" s="3"/>
      <c r="F10" s="3">
        <f t="shared" si="0"/>
        <v>0.18325269408401143</v>
      </c>
      <c r="G10" s="3">
        <f>IF(B10/(1+参数!B$4)/D10*参数!B$4&lt;参数!B$3,参数!B$3,B10/(1+参数!B$4)/D10*参数!B$4)</f>
        <v>0.1</v>
      </c>
      <c r="H10" s="15">
        <f>IF(J9&lt;参数!B$6,H9+F10,F10)+IFERROR(E10*H9,0)</f>
        <v>2.7580979745023209</v>
      </c>
      <c r="I10" s="15">
        <f t="shared" si="1"/>
        <v>15049.285788074463</v>
      </c>
      <c r="J10" s="8">
        <f t="shared" si="2"/>
        <v>0.67214286534160705</v>
      </c>
      <c r="K10" s="1">
        <f>IF(J10&gt;参数!B$6,I10,0)</f>
        <v>0</v>
      </c>
      <c r="L10" s="1">
        <f t="shared" si="3"/>
        <v>-1000</v>
      </c>
      <c r="M10" s="12">
        <f t="shared" si="4"/>
        <v>2.4031499392209712</v>
      </c>
    </row>
    <row r="11" spans="1:13" x14ac:dyDescent="0.15">
      <c r="A11" s="2">
        <v>39353</v>
      </c>
      <c r="B11" s="1">
        <f>参数!B$2</f>
        <v>1000</v>
      </c>
      <c r="C11" s="1">
        <f>IF(J10&lt;参数!B$6,C10+B11,B11)</f>
        <v>10000</v>
      </c>
      <c r="D11" s="12">
        <v>5709.5</v>
      </c>
      <c r="E11" s="3"/>
      <c r="F11" s="3">
        <f t="shared" si="0"/>
        <v>0.17512917068044487</v>
      </c>
      <c r="G11" s="3">
        <f>IF(B11/(1+参数!B$4)/D11*参数!B$4&lt;参数!B$3,参数!B$3,B11/(1+参数!B$4)/D11*参数!B$4)</f>
        <v>0.1</v>
      </c>
      <c r="H11" s="15">
        <f>IF(J10&lt;参数!B$6,H10+F11,F11)+IFERROR(E11*H10,0)</f>
        <v>2.9332271451827658</v>
      </c>
      <c r="I11" s="15">
        <f t="shared" si="1"/>
        <v>16747.260385421003</v>
      </c>
      <c r="J11" s="8">
        <f t="shared" si="2"/>
        <v>0.67472603854210034</v>
      </c>
      <c r="K11" s="1">
        <f>IF(J11&gt;参数!B$6,I11,0)</f>
        <v>0</v>
      </c>
      <c r="L11" s="1">
        <f t="shared" si="3"/>
        <v>-1000</v>
      </c>
      <c r="M11" s="12">
        <f t="shared" si="4"/>
        <v>2.5146222010816905</v>
      </c>
    </row>
    <row r="12" spans="1:13" x14ac:dyDescent="0.15">
      <c r="A12" s="2">
        <v>39386</v>
      </c>
      <c r="B12" s="1">
        <f>参数!B$2</f>
        <v>1000</v>
      </c>
      <c r="C12" s="1">
        <f>IF(J11&lt;参数!B$6,C11+B12,B12)</f>
        <v>11000</v>
      </c>
      <c r="D12" s="12">
        <v>6027.77</v>
      </c>
      <c r="E12" s="3"/>
      <c r="F12" s="3">
        <f t="shared" si="0"/>
        <v>0.16588224169137175</v>
      </c>
      <c r="G12" s="3">
        <f>IF(B12/(1+参数!B$4)/D12*参数!B$4&lt;参数!B$3,参数!B$3,B12/(1+参数!B$4)/D12*参数!B$4)</f>
        <v>0.1</v>
      </c>
      <c r="H12" s="15">
        <f>IF(J11&lt;参数!B$6,H11+F12,F12)+IFERROR(E12*H11,0)</f>
        <v>3.0991093868741375</v>
      </c>
      <c r="I12" s="15">
        <f t="shared" si="1"/>
        <v>18680.71858891832</v>
      </c>
      <c r="J12" s="8">
        <f t="shared" si="2"/>
        <v>0.6982471444471201</v>
      </c>
      <c r="K12" s="1">
        <f>IF(J12&gt;参数!B$6,I12,0)</f>
        <v>0</v>
      </c>
      <c r="L12" s="1">
        <f t="shared" si="3"/>
        <v>-1000</v>
      </c>
      <c r="M12" s="12">
        <f t="shared" si="4"/>
        <v>2.6547971389813791</v>
      </c>
    </row>
    <row r="13" spans="1:13" x14ac:dyDescent="0.15">
      <c r="A13" s="2">
        <v>39416</v>
      </c>
      <c r="B13" s="1">
        <f>参数!B$2</f>
        <v>1000</v>
      </c>
      <c r="C13" s="1">
        <f>IF(J12&lt;参数!B$6,C12+B13,B13)</f>
        <v>12000</v>
      </c>
      <c r="D13" s="12">
        <v>5039.8999999999996</v>
      </c>
      <c r="E13" s="3"/>
      <c r="F13" s="3">
        <f t="shared" si="0"/>
        <v>0.19839679358717435</v>
      </c>
      <c r="G13" s="3">
        <f>IF(B13/(1+参数!B$4)/D13*参数!B$4&lt;参数!B$3,参数!B$3,B13/(1+参数!B$4)/D13*参数!B$4)</f>
        <v>0.1</v>
      </c>
      <c r="H13" s="15">
        <f>IF(J12&lt;参数!B$6,H12+F13,F13)+IFERROR(E13*H12,0)</f>
        <v>3.2975061804613119</v>
      </c>
      <c r="I13" s="15">
        <f t="shared" si="1"/>
        <v>16619.101398906965</v>
      </c>
      <c r="J13" s="8">
        <f t="shared" si="2"/>
        <v>0.38492511657558048</v>
      </c>
      <c r="K13" s="1">
        <f>IF(J13&gt;参数!B$6,I13,0)</f>
        <v>0</v>
      </c>
      <c r="L13" s="1">
        <f t="shared" si="3"/>
        <v>-1000</v>
      </c>
      <c r="M13" s="12">
        <f t="shared" si="4"/>
        <v>2.2197117840847032</v>
      </c>
    </row>
    <row r="14" spans="1:13" x14ac:dyDescent="0.15">
      <c r="A14" s="2">
        <v>39444</v>
      </c>
      <c r="B14" s="1">
        <f>参数!B$2</f>
        <v>1000</v>
      </c>
      <c r="C14" s="1">
        <f>IF(J13&lt;参数!B$6,C13+B14,B14)</f>
        <v>13000</v>
      </c>
      <c r="D14" s="12">
        <v>5578.45</v>
      </c>
      <c r="E14" s="3"/>
      <c r="F14" s="3">
        <f t="shared" si="0"/>
        <v>0.17924333820326435</v>
      </c>
      <c r="G14" s="3">
        <f>IF(B14/(1+参数!B$4)/D14*参数!B$4&lt;参数!B$3,参数!B$3,B14/(1+参数!B$4)/D14*参数!B$4)</f>
        <v>0.1</v>
      </c>
      <c r="H14" s="15">
        <f>IF(J13&lt;参数!B$6,H13+F14,F14)+IFERROR(E14*H13,0)</f>
        <v>3.4767495186645765</v>
      </c>
      <c r="I14" s="15">
        <f t="shared" si="1"/>
        <v>19394.873352394407</v>
      </c>
      <c r="J14" s="8">
        <f t="shared" si="2"/>
        <v>0.49191333479956967</v>
      </c>
      <c r="K14" s="1">
        <f>IF(J14&gt;参数!B$6,I14,0)</f>
        <v>0</v>
      </c>
      <c r="L14" s="1">
        <f t="shared" si="3"/>
        <v>-1000</v>
      </c>
      <c r="M14" s="12">
        <f t="shared" si="4"/>
        <v>2.4569041453059213</v>
      </c>
    </row>
    <row r="15" spans="1:13" x14ac:dyDescent="0.15">
      <c r="A15" s="2">
        <v>39478</v>
      </c>
      <c r="B15" s="1">
        <f>参数!B$2</f>
        <v>1000</v>
      </c>
      <c r="C15" s="1">
        <f>IF(J14&lt;参数!B$6,C14+B15,B15)</f>
        <v>14000</v>
      </c>
      <c r="D15" s="12">
        <v>4684.16</v>
      </c>
      <c r="E15" s="3"/>
      <c r="F15" s="3">
        <f t="shared" si="0"/>
        <v>0.21346410028692445</v>
      </c>
      <c r="G15" s="3">
        <f>IF(B15/(1+参数!B$4)/D15*参数!B$4&lt;参数!B$3,参数!B$3,B15/(1+参数!B$4)/D15*参数!B$4)</f>
        <v>0.1</v>
      </c>
      <c r="H15" s="15">
        <f>IF(J14&lt;参数!B$6,H14+F15,F15)+IFERROR(E15*H14,0)</f>
        <v>3.6902136189515011</v>
      </c>
      <c r="I15" s="15">
        <f t="shared" si="1"/>
        <v>17285.551025347864</v>
      </c>
      <c r="J15" s="8">
        <f t="shared" si="2"/>
        <v>0.23468221609627604</v>
      </c>
      <c r="K15" s="1">
        <f>IF(J15&gt;参数!B$6,I15,0)</f>
        <v>0</v>
      </c>
      <c r="L15" s="1">
        <f t="shared" si="3"/>
        <v>-1000</v>
      </c>
      <c r="M15" s="12">
        <f t="shared" si="4"/>
        <v>2.0630340186389025</v>
      </c>
    </row>
    <row r="16" spans="1:13" x14ac:dyDescent="0.15">
      <c r="A16" s="2">
        <v>39507</v>
      </c>
      <c r="B16" s="1">
        <f>参数!B$2</f>
        <v>1000</v>
      </c>
      <c r="C16" s="1">
        <f>IF(J15&lt;参数!B$6,C15+B16,B16)</f>
        <v>15000</v>
      </c>
      <c r="D16" s="12">
        <v>4651.96</v>
      </c>
      <c r="E16" s="3"/>
      <c r="F16" s="3">
        <f t="shared" si="0"/>
        <v>0.21494165899964746</v>
      </c>
      <c r="G16" s="3">
        <f>IF(B16/(1+参数!B$4)/D16*参数!B$4&lt;参数!B$3,参数!B$3,B16/(1+参数!B$4)/D16*参数!B$4)</f>
        <v>0.1</v>
      </c>
      <c r="H16" s="15">
        <f>IF(J15&lt;参数!B$6,H15+F16,F16)+IFERROR(E16*H15,0)</f>
        <v>3.9051552779511485</v>
      </c>
      <c r="I16" s="15">
        <f t="shared" si="1"/>
        <v>18166.626146817624</v>
      </c>
      <c r="J16" s="8">
        <f t="shared" si="2"/>
        <v>0.21110840978784151</v>
      </c>
      <c r="K16" s="1">
        <f>IF(J16&gt;参数!B$6,I16,0)</f>
        <v>0</v>
      </c>
      <c r="L16" s="1">
        <f t="shared" si="3"/>
        <v>-1000</v>
      </c>
      <c r="M16" s="12">
        <f t="shared" si="4"/>
        <v>2.0488522453006364</v>
      </c>
    </row>
    <row r="17" spans="1:13" x14ac:dyDescent="0.15">
      <c r="A17" s="2">
        <v>39538</v>
      </c>
      <c r="B17" s="1">
        <f>参数!B$2</f>
        <v>1000</v>
      </c>
      <c r="C17" s="1">
        <f>IF(J16&lt;参数!B$6,C16+B17,B17)</f>
        <v>16000</v>
      </c>
      <c r="D17" s="12">
        <v>3824.55</v>
      </c>
      <c r="E17" s="3"/>
      <c r="F17" s="3">
        <f t="shared" si="0"/>
        <v>0.26144252264972345</v>
      </c>
      <c r="G17" s="3">
        <f>IF(B17/(1+参数!B$4)/D17*参数!B$4&lt;参数!B$3,参数!B$3,B17/(1+参数!B$4)/D17*参数!B$4)</f>
        <v>0.1</v>
      </c>
      <c r="H17" s="15">
        <f>IF(J16&lt;参数!B$6,H16+F17,F17)+IFERROR(E17*H16,0)</f>
        <v>4.1665978006008721</v>
      </c>
      <c r="I17" s="15">
        <f t="shared" si="1"/>
        <v>15935.361618288067</v>
      </c>
      <c r="J17" s="8">
        <f t="shared" si="2"/>
        <v>-4.0398988569958494E-3</v>
      </c>
      <c r="K17" s="1">
        <f>IF(J17&gt;参数!B$6,I17,0)</f>
        <v>0</v>
      </c>
      <c r="L17" s="1">
        <f t="shared" si="3"/>
        <v>-1000</v>
      </c>
      <c r="M17" s="12">
        <f t="shared" si="4"/>
        <v>1.6844379261138422</v>
      </c>
    </row>
    <row r="18" spans="1:13" x14ac:dyDescent="0.15">
      <c r="A18" s="2">
        <v>39568</v>
      </c>
      <c r="B18" s="1">
        <f>参数!B$2</f>
        <v>1000</v>
      </c>
      <c r="C18" s="1">
        <f>IF(J17&lt;参数!B$6,C17+B18,B18)</f>
        <v>17000</v>
      </c>
      <c r="D18" s="12">
        <v>4118.49</v>
      </c>
      <c r="E18" s="3"/>
      <c r="F18" s="3">
        <f t="shared" si="0"/>
        <v>0.24278315596250083</v>
      </c>
      <c r="G18" s="3">
        <f>IF(B18/(1+参数!B$4)/D18*参数!B$4&lt;参数!B$3,参数!B$3,B18/(1+参数!B$4)/D18*参数!B$4)</f>
        <v>0.1</v>
      </c>
      <c r="H18" s="15">
        <f>IF(J17&lt;参数!B$6,H17+F18,F18)+IFERROR(E18*H17,0)</f>
        <v>4.409380956563373</v>
      </c>
      <c r="I18" s="15">
        <f t="shared" si="1"/>
        <v>18159.991375796686</v>
      </c>
      <c r="J18" s="8">
        <f t="shared" si="2"/>
        <v>6.8234786811569803E-2</v>
      </c>
      <c r="K18" s="1">
        <f>IF(J18&gt;参数!B$6,I18,0)</f>
        <v>0</v>
      </c>
      <c r="L18" s="1">
        <f t="shared" si="3"/>
        <v>-1000</v>
      </c>
      <c r="M18" s="12">
        <f t="shared" si="4"/>
        <v>1.8138972570160143</v>
      </c>
    </row>
    <row r="19" spans="1:13" x14ac:dyDescent="0.15">
      <c r="A19" s="2">
        <v>39598</v>
      </c>
      <c r="B19" s="1">
        <f>参数!B$2</f>
        <v>1000</v>
      </c>
      <c r="C19" s="1">
        <f>IF(J18&lt;参数!B$6,C18+B19,B19)</f>
        <v>18000</v>
      </c>
      <c r="D19" s="12">
        <v>3715.71</v>
      </c>
      <c r="E19" s="3"/>
      <c r="F19" s="3">
        <f t="shared" si="0"/>
        <v>0.26910065640214115</v>
      </c>
      <c r="G19" s="3">
        <f>IF(B19/(1+参数!B$4)/D19*参数!B$4&lt;参数!B$3,参数!B$3,B19/(1+参数!B$4)/D19*参数!B$4)</f>
        <v>0.1</v>
      </c>
      <c r="H19" s="15">
        <f>IF(J18&lt;参数!B$6,H18+F19,F19)+IFERROR(E19*H18,0)</f>
        <v>4.6784816129655145</v>
      </c>
      <c r="I19" s="15">
        <f t="shared" si="1"/>
        <v>17383.880914112091</v>
      </c>
      <c r="J19" s="8">
        <f t="shared" si="2"/>
        <v>-3.4228838104883863E-2</v>
      </c>
      <c r="K19" s="1">
        <f>IF(J19&gt;参数!B$6,I19,0)</f>
        <v>0</v>
      </c>
      <c r="L19" s="1">
        <f t="shared" si="3"/>
        <v>-1000</v>
      </c>
      <c r="M19" s="12">
        <f t="shared" si="4"/>
        <v>1.6365017705195291</v>
      </c>
    </row>
    <row r="20" spans="1:13" x14ac:dyDescent="0.15">
      <c r="A20" s="2">
        <v>39629</v>
      </c>
      <c r="B20" s="1">
        <f>参数!B$2</f>
        <v>1000</v>
      </c>
      <c r="C20" s="1">
        <f>IF(J19&lt;参数!B$6,C19+B20,B20)</f>
        <v>19000</v>
      </c>
      <c r="D20" s="12">
        <v>2886.43</v>
      </c>
      <c r="E20" s="3"/>
      <c r="F20" s="3">
        <f t="shared" si="0"/>
        <v>0.34641408244786814</v>
      </c>
      <c r="G20" s="3">
        <f>IF(B20/(1+参数!B$4)/D20*参数!B$4&lt;参数!B$3,参数!B$3,B20/(1+参数!B$4)/D20*参数!B$4)</f>
        <v>0.1</v>
      </c>
      <c r="H20" s="15">
        <f>IF(J19&lt;参数!B$6,H19+F20,F20)+IFERROR(E20*H19,0)</f>
        <v>5.0248956954133828</v>
      </c>
      <c r="I20" s="15">
        <f t="shared" si="1"/>
        <v>14504.00968211205</v>
      </c>
      <c r="J20" s="8">
        <f t="shared" si="2"/>
        <v>-0.23663106936252365</v>
      </c>
      <c r="K20" s="1">
        <f>IF(J20&gt;参数!B$6,I20,0)</f>
        <v>0</v>
      </c>
      <c r="L20" s="1">
        <f t="shared" si="3"/>
        <v>-1000</v>
      </c>
      <c r="M20" s="12">
        <f t="shared" si="4"/>
        <v>1.271263851452531</v>
      </c>
    </row>
    <row r="21" spans="1:13" x14ac:dyDescent="0.15">
      <c r="A21" s="2">
        <v>39660</v>
      </c>
      <c r="B21" s="1">
        <f>参数!B$2</f>
        <v>1000</v>
      </c>
      <c r="C21" s="1">
        <f>IF(J20&lt;参数!B$6,C20+B21,B21)</f>
        <v>20000</v>
      </c>
      <c r="D21" s="12">
        <v>2866.51</v>
      </c>
      <c r="E21" s="3"/>
      <c r="F21" s="3">
        <f t="shared" si="0"/>
        <v>0.34882138907591459</v>
      </c>
      <c r="G21" s="3">
        <f>IF(B21/(1+参数!B$4)/D21*参数!B$4&lt;参数!B$3,参数!B$3,B21/(1+参数!B$4)/D21*参数!B$4)</f>
        <v>0.1</v>
      </c>
      <c r="H21" s="15">
        <f>IF(J20&lt;参数!B$6,H20+F21,F21)+IFERROR(E21*H20,0)</f>
        <v>5.3737170844892974</v>
      </c>
      <c r="I21" s="15">
        <f t="shared" si="1"/>
        <v>15403.813759859417</v>
      </c>
      <c r="J21" s="8">
        <f t="shared" si="2"/>
        <v>-0.22980931200702914</v>
      </c>
      <c r="K21" s="1">
        <f>IF(J21&gt;参数!B$6,I21,0)</f>
        <v>0</v>
      </c>
      <c r="L21" s="1">
        <f t="shared" si="3"/>
        <v>-1000</v>
      </c>
      <c r="M21" s="12">
        <f t="shared" si="4"/>
        <v>1.2624905308035168</v>
      </c>
    </row>
    <row r="22" spans="1:13" x14ac:dyDescent="0.15">
      <c r="A22" s="2">
        <v>39689</v>
      </c>
      <c r="B22" s="1">
        <f>参数!B$2</f>
        <v>1000</v>
      </c>
      <c r="C22" s="1">
        <f>IF(J21&lt;参数!B$6,C21+B22,B22)</f>
        <v>21000</v>
      </c>
      <c r="D22" s="12">
        <v>2550.81</v>
      </c>
      <c r="E22" s="3"/>
      <c r="F22" s="3">
        <f t="shared" si="0"/>
        <v>0.3919931315934938</v>
      </c>
      <c r="G22" s="3">
        <f>IF(B22/(1+参数!B$4)/D22*参数!B$4&lt;参数!B$3,参数!B$3,B22/(1+参数!B$4)/D22*参数!B$4)</f>
        <v>0.1</v>
      </c>
      <c r="H22" s="15">
        <f>IF(J21&lt;参数!B$6,H21+F22,F22)+IFERROR(E22*H21,0)</f>
        <v>5.7657102160827911</v>
      </c>
      <c r="I22" s="15">
        <f t="shared" si="1"/>
        <v>14707.231276286144</v>
      </c>
      <c r="J22" s="8">
        <f t="shared" si="2"/>
        <v>-0.29965565351018364</v>
      </c>
      <c r="K22" s="1">
        <f>IF(J22&gt;参数!B$6,I22,0)</f>
        <v>0</v>
      </c>
      <c r="L22" s="1">
        <f t="shared" si="3"/>
        <v>-1000</v>
      </c>
      <c r="M22" s="12">
        <f t="shared" si="4"/>
        <v>1.1234474922044293</v>
      </c>
    </row>
    <row r="23" spans="1:13" x14ac:dyDescent="0.15">
      <c r="A23" s="2">
        <v>39717</v>
      </c>
      <c r="B23" s="1">
        <f>参数!B$2</f>
        <v>1000</v>
      </c>
      <c r="C23" s="1">
        <f>IF(J22&lt;参数!B$6,C22+B23,B23)</f>
        <v>22000</v>
      </c>
      <c r="D23" s="12">
        <v>2375.73</v>
      </c>
      <c r="E23" s="3"/>
      <c r="F23" s="3">
        <f t="shared" si="0"/>
        <v>0.42088116073796261</v>
      </c>
      <c r="G23" s="3">
        <f>IF(B23/(1+参数!B$4)/D23*参数!B$4&lt;参数!B$3,参数!B$3,B23/(1+参数!B$4)/D23*参数!B$4)</f>
        <v>0.1</v>
      </c>
      <c r="H23" s="15">
        <f>IF(J22&lt;参数!B$6,H22+F23,F23)+IFERROR(E23*H22,0)</f>
        <v>6.1865913768207541</v>
      </c>
      <c r="I23" s="15">
        <f t="shared" si="1"/>
        <v>14697.670731654371</v>
      </c>
      <c r="J23" s="8">
        <f t="shared" si="2"/>
        <v>-0.33192405765207411</v>
      </c>
      <c r="K23" s="1">
        <f>IF(J23&gt;参数!B$6,I23,0)</f>
        <v>0</v>
      </c>
      <c r="L23" s="1">
        <f t="shared" si="3"/>
        <v>-1000</v>
      </c>
      <c r="M23" s="12">
        <f t="shared" si="4"/>
        <v>1.0463374028856829</v>
      </c>
    </row>
    <row r="24" spans="1:13" x14ac:dyDescent="0.15">
      <c r="A24" s="2">
        <v>39752</v>
      </c>
      <c r="B24" s="1">
        <f>参数!B$2</f>
        <v>1000</v>
      </c>
      <c r="C24" s="1">
        <f>IF(J23&lt;参数!B$6,C23+B24,B24)</f>
        <v>23000</v>
      </c>
      <c r="D24" s="12">
        <v>1768.87</v>
      </c>
      <c r="E24" s="3"/>
      <c r="F24" s="3">
        <f t="shared" si="0"/>
        <v>0.56527613674266619</v>
      </c>
      <c r="G24" s="3">
        <f>IF(B24/(1+参数!B$4)/D24*参数!B$4&lt;参数!B$3,参数!B$3,B24/(1+参数!B$4)/D24*参数!B$4)</f>
        <v>0.1</v>
      </c>
      <c r="H24" s="15">
        <f>IF(J23&lt;参数!B$6,H23+F24,F24)+IFERROR(E24*H23,0)</f>
        <v>6.7518675135634201</v>
      </c>
      <c r="I24" s="15">
        <f t="shared" si="1"/>
        <v>11943.175888716925</v>
      </c>
      <c r="J24" s="8">
        <f t="shared" si="2"/>
        <v>-0.48073148309926417</v>
      </c>
      <c r="K24" s="1">
        <f>IF(J24&gt;参数!B$6,I24,0)</f>
        <v>0</v>
      </c>
      <c r="L24" s="1">
        <f t="shared" si="3"/>
        <v>-1000</v>
      </c>
      <c r="M24" s="12">
        <f t="shared" si="4"/>
        <v>0.77905942251114302</v>
      </c>
    </row>
    <row r="25" spans="1:13" x14ac:dyDescent="0.15">
      <c r="A25" s="2">
        <v>39780</v>
      </c>
      <c r="B25" s="1">
        <f>参数!B$2</f>
        <v>1000</v>
      </c>
      <c r="C25" s="1">
        <f>IF(J24&lt;参数!B$6,C24+B25,B25)</f>
        <v>24000</v>
      </c>
      <c r="D25" s="12">
        <v>1914.56</v>
      </c>
      <c r="E25" s="3"/>
      <c r="F25" s="3">
        <f t="shared" si="0"/>
        <v>0.52226098947016553</v>
      </c>
      <c r="G25" s="3">
        <f>IF(B25/(1+参数!B$4)/D25*参数!B$4&lt;参数!B$3,参数!B$3,B25/(1+参数!B$4)/D25*参数!B$4)</f>
        <v>0.1</v>
      </c>
      <c r="H25" s="15">
        <f>IF(J24&lt;参数!B$6,H24+F25,F25)+IFERROR(E25*H24,0)</f>
        <v>7.2741285030335856</v>
      </c>
      <c r="I25" s="15">
        <f t="shared" si="1"/>
        <v>13926.755466767981</v>
      </c>
      <c r="J25" s="8">
        <f t="shared" si="2"/>
        <v>-0.41971852221800077</v>
      </c>
      <c r="K25" s="1">
        <f>IF(J25&gt;参数!B$6,I25,0)</f>
        <v>0</v>
      </c>
      <c r="L25" s="1">
        <f t="shared" si="3"/>
        <v>-1000</v>
      </c>
      <c r="M25" s="12">
        <f t="shared" si="4"/>
        <v>0.8432253404506459</v>
      </c>
    </row>
    <row r="26" spans="1:13" x14ac:dyDescent="0.15">
      <c r="A26" s="2">
        <v>39813</v>
      </c>
      <c r="B26" s="1">
        <f>参数!B$2</f>
        <v>1000</v>
      </c>
      <c r="C26" s="1">
        <f>IF(J25&lt;参数!B$6,C25+B26,B26)</f>
        <v>25000</v>
      </c>
      <c r="D26" s="12">
        <v>1870.04</v>
      </c>
      <c r="E26" s="3"/>
      <c r="F26" s="3">
        <f t="shared" si="0"/>
        <v>0.53469444503860875</v>
      </c>
      <c r="G26" s="3">
        <f>IF(B26/(1+参数!B$4)/D26*参数!B$4&lt;参数!B$3,参数!B$3,B26/(1+参数!B$4)/D26*参数!B$4)</f>
        <v>0.1</v>
      </c>
      <c r="H26" s="15">
        <f>IF(J25&lt;参数!B$6,H25+F26,F26)+IFERROR(E26*H25,0)</f>
        <v>7.8088229480721942</v>
      </c>
      <c r="I26" s="15">
        <f t="shared" si="1"/>
        <v>14602.811265812927</v>
      </c>
      <c r="J26" s="8">
        <f t="shared" si="2"/>
        <v>-0.41588754936748296</v>
      </c>
      <c r="K26" s="1">
        <f>IF(J26&gt;参数!B$6,I26,0)</f>
        <v>0</v>
      </c>
      <c r="L26" s="1">
        <f t="shared" si="3"/>
        <v>-1000</v>
      </c>
      <c r="M26" s="12">
        <f t="shared" si="4"/>
        <v>0.82361749731339096</v>
      </c>
    </row>
    <row r="27" spans="1:13" x14ac:dyDescent="0.15">
      <c r="A27" s="2">
        <v>39836</v>
      </c>
      <c r="B27" s="1">
        <f>参数!B$2</f>
        <v>1000</v>
      </c>
      <c r="C27" s="1">
        <f>IF(J26&lt;参数!B$6,C26+B27,B27)</f>
        <v>26000</v>
      </c>
      <c r="D27" s="12">
        <v>2061.21</v>
      </c>
      <c r="E27" s="3"/>
      <c r="F27" s="3">
        <f t="shared" si="0"/>
        <v>0.48510341013288311</v>
      </c>
      <c r="G27" s="3">
        <f>IF(B27/(1+参数!B$4)/D27*参数!B$4&lt;参数!B$3,参数!B$3,B27/(1+参数!B$4)/D27*参数!B$4)</f>
        <v>0.1</v>
      </c>
      <c r="H27" s="15">
        <f>IF(J26&lt;参数!B$6,H26+F27,F27)+IFERROR(E27*H26,0)</f>
        <v>8.2939263582050771</v>
      </c>
      <c r="I27" s="15">
        <f t="shared" si="1"/>
        <v>17095.523948795886</v>
      </c>
      <c r="J27" s="8">
        <f t="shared" si="2"/>
        <v>-0.34247984812323518</v>
      </c>
      <c r="K27" s="1">
        <f>IF(J27&gt;参数!B$6,I27,0)</f>
        <v>0</v>
      </c>
      <c r="L27" s="1">
        <f t="shared" si="3"/>
        <v>-1000</v>
      </c>
      <c r="M27" s="12">
        <f t="shared" si="4"/>
        <v>0.90781406902383621</v>
      </c>
    </row>
    <row r="28" spans="1:13" x14ac:dyDescent="0.15">
      <c r="A28" s="2">
        <v>39871</v>
      </c>
      <c r="B28" s="1">
        <f>参数!B$2</f>
        <v>1000</v>
      </c>
      <c r="C28" s="1">
        <f>IF(J27&lt;参数!B$6,C27+B28,B28)</f>
        <v>27000</v>
      </c>
      <c r="D28" s="12">
        <v>2149.56</v>
      </c>
      <c r="E28" s="3"/>
      <c r="F28" s="3">
        <f t="shared" si="0"/>
        <v>0.46516496399263108</v>
      </c>
      <c r="G28" s="3">
        <f>IF(B28/(1+参数!B$4)/D28*参数!B$4&lt;参数!B$3,参数!B$3,B28/(1+参数!B$4)/D28*参数!B$4)</f>
        <v>0.1</v>
      </c>
      <c r="H28" s="15">
        <f>IF(J27&lt;参数!B$6,H27+F28,F28)+IFERROR(E28*H27,0)</f>
        <v>8.7590913221977083</v>
      </c>
      <c r="I28" s="15">
        <f t="shared" si="1"/>
        <v>18828.192342543305</v>
      </c>
      <c r="J28" s="8">
        <f t="shared" si="2"/>
        <v>-0.30265954286876651</v>
      </c>
      <c r="K28" s="1">
        <f>IF(J28&gt;参数!B$6,I28,0)</f>
        <v>0</v>
      </c>
      <c r="L28" s="1">
        <f t="shared" si="3"/>
        <v>-1000</v>
      </c>
      <c r="M28" s="12">
        <f t="shared" si="4"/>
        <v>0.94672586015538318</v>
      </c>
    </row>
    <row r="29" spans="1:13" x14ac:dyDescent="0.15">
      <c r="A29" s="2">
        <v>39903</v>
      </c>
      <c r="B29" s="1">
        <f>参数!B$2</f>
        <v>1000</v>
      </c>
      <c r="C29" s="1">
        <f>IF(J28&lt;参数!B$6,C28+B29,B29)</f>
        <v>28000</v>
      </c>
      <c r="D29" s="12">
        <v>2480.48</v>
      </c>
      <c r="E29" s="3"/>
      <c r="F29" s="3">
        <f t="shared" si="0"/>
        <v>0.40310746307166356</v>
      </c>
      <c r="G29" s="3">
        <f>IF(B29/(1+参数!B$4)/D29*参数!B$4&lt;参数!B$3,参数!B$3,B29/(1+参数!B$4)/D29*参数!B$4)</f>
        <v>0.1</v>
      </c>
      <c r="H29" s="15">
        <f>IF(J28&lt;参数!B$6,H28+F29,F29)+IFERROR(E29*H28,0)</f>
        <v>9.1621987852693714</v>
      </c>
      <c r="I29" s="15">
        <f t="shared" si="1"/>
        <v>22726.65084288497</v>
      </c>
      <c r="J29" s="8">
        <f t="shared" si="2"/>
        <v>-0.18833389846839388</v>
      </c>
      <c r="K29" s="1">
        <f>IF(J29&gt;参数!B$6,I29,0)</f>
        <v>0</v>
      </c>
      <c r="L29" s="1">
        <f t="shared" si="3"/>
        <v>-1000</v>
      </c>
      <c r="M29" s="12">
        <f t="shared" si="4"/>
        <v>1.0924722090093901</v>
      </c>
    </row>
    <row r="30" spans="1:13" x14ac:dyDescent="0.15">
      <c r="A30" s="2">
        <v>39933</v>
      </c>
      <c r="B30" s="1">
        <f>参数!B$2</f>
        <v>1000</v>
      </c>
      <c r="C30" s="1">
        <f>IF(J29&lt;参数!B$6,C29+B30,B30)</f>
        <v>29000</v>
      </c>
      <c r="D30" s="12">
        <v>2597.31</v>
      </c>
      <c r="E30" s="3"/>
      <c r="F30" s="3">
        <f t="shared" si="0"/>
        <v>0.38497522436674869</v>
      </c>
      <c r="G30" s="3">
        <f>IF(B30/(1+参数!B$4)/D30*参数!B$4&lt;参数!B$3,参数!B$3,B30/(1+参数!B$4)/D30*参数!B$4)</f>
        <v>0.1</v>
      </c>
      <c r="H30" s="15">
        <f>IF(J29&lt;参数!B$6,H29+F30,F30)+IFERROR(E30*H29,0)</f>
        <v>9.5471740096361195</v>
      </c>
      <c r="I30" s="15">
        <f t="shared" si="1"/>
        <v>24796.970526967991</v>
      </c>
      <c r="J30" s="8">
        <f t="shared" si="2"/>
        <v>-0.14493205079420723</v>
      </c>
      <c r="K30" s="1">
        <f>IF(J30&gt;参数!B$6,I30,0)</f>
        <v>0</v>
      </c>
      <c r="L30" s="1">
        <f t="shared" si="3"/>
        <v>-1000</v>
      </c>
      <c r="M30" s="12">
        <f t="shared" si="4"/>
        <v>1.1439273822736644</v>
      </c>
    </row>
    <row r="31" spans="1:13" x14ac:dyDescent="0.15">
      <c r="A31" s="2">
        <v>39960</v>
      </c>
      <c r="B31" s="1">
        <f>参数!B$2</f>
        <v>1000</v>
      </c>
      <c r="C31" s="1">
        <f>IF(J30&lt;参数!B$6,C30+B31,B31)</f>
        <v>30000</v>
      </c>
      <c r="D31" s="12">
        <v>2719.56</v>
      </c>
      <c r="E31" s="3"/>
      <c r="F31" s="3">
        <f t="shared" si="0"/>
        <v>0.36766977010987073</v>
      </c>
      <c r="G31" s="3">
        <f>IF(B31/(1+参数!B$4)/D31*参数!B$4&lt;参数!B$3,参数!B$3,B31/(1+参数!B$4)/D31*参数!B$4)</f>
        <v>0.1</v>
      </c>
      <c r="H31" s="15">
        <f>IF(J30&lt;参数!B$6,H30+F31,F31)+IFERROR(E31*H30,0)</f>
        <v>9.9148437797459898</v>
      </c>
      <c r="I31" s="15">
        <f t="shared" si="1"/>
        <v>26964.012549646002</v>
      </c>
      <c r="J31" s="8">
        <f t="shared" si="2"/>
        <v>-0.10119958167846654</v>
      </c>
      <c r="K31" s="1">
        <f>IF(J31&gt;参数!B$6,I31,0)</f>
        <v>0</v>
      </c>
      <c r="L31" s="1">
        <f t="shared" si="3"/>
        <v>-1000</v>
      </c>
      <c r="M31" s="12">
        <f t="shared" si="4"/>
        <v>1.1977696739072992</v>
      </c>
    </row>
    <row r="32" spans="1:13" x14ac:dyDescent="0.15">
      <c r="A32" s="2">
        <v>39994</v>
      </c>
      <c r="B32" s="1">
        <f>参数!B$2</f>
        <v>1000</v>
      </c>
      <c r="C32" s="1">
        <f>IF(J31&lt;参数!B$6,C31+B32,B32)</f>
        <v>31000</v>
      </c>
      <c r="D32" s="12">
        <v>3198.17</v>
      </c>
      <c r="E32" s="3"/>
      <c r="F32" s="3">
        <f t="shared" si="0"/>
        <v>0.31264754531497702</v>
      </c>
      <c r="G32" s="3">
        <f>IF(B32/(1+参数!B$4)/D32*参数!B$4&lt;参数!B$3,参数!B$3,B32/(1+参数!B$4)/D32*参数!B$4)</f>
        <v>0.1</v>
      </c>
      <c r="H32" s="15">
        <f>IF(J31&lt;参数!B$6,H31+F32,F32)+IFERROR(E32*H31,0)</f>
        <v>10.227491325060967</v>
      </c>
      <c r="I32" s="15">
        <f t="shared" si="1"/>
        <v>32709.255931070235</v>
      </c>
      <c r="J32" s="8">
        <f t="shared" si="2"/>
        <v>5.5137288099039727E-2</v>
      </c>
      <c r="K32" s="1">
        <f>IF(J32&gt;参数!B$6,I32,0)</f>
        <v>0</v>
      </c>
      <c r="L32" s="1">
        <f t="shared" si="3"/>
        <v>-1000</v>
      </c>
      <c r="M32" s="12">
        <f t="shared" si="4"/>
        <v>1.4085627961876579</v>
      </c>
    </row>
    <row r="33" spans="1:13" x14ac:dyDescent="0.15">
      <c r="A33" s="2">
        <v>40025</v>
      </c>
      <c r="B33" s="1">
        <f>参数!B$2</f>
        <v>1000</v>
      </c>
      <c r="C33" s="1">
        <f>IF(J32&lt;参数!B$6,C32+B33,B33)</f>
        <v>32000</v>
      </c>
      <c r="D33" s="12">
        <v>3767.31</v>
      </c>
      <c r="E33" s="3"/>
      <c r="F33" s="3">
        <f t="shared" si="0"/>
        <v>0.26541484507513319</v>
      </c>
      <c r="G33" s="3">
        <f>IF(B33/(1+参数!B$4)/D33*参数!B$4&lt;参数!B$3,参数!B$3,B33/(1+参数!B$4)/D33*参数!B$4)</f>
        <v>0.1</v>
      </c>
      <c r="H33" s="15">
        <f>IF(J32&lt;参数!B$6,H32+F33,F33)+IFERROR(E33*H32,0)</f>
        <v>10.4929061701361</v>
      </c>
      <c r="I33" s="15">
        <f t="shared" si="1"/>
        <v>39530.03034381543</v>
      </c>
      <c r="J33" s="8">
        <f t="shared" si="2"/>
        <v>0.23531344824423228</v>
      </c>
      <c r="K33" s="1">
        <f>IF(J33&gt;参数!B$6,I33,0)</f>
        <v>0</v>
      </c>
      <c r="L33" s="1">
        <f t="shared" si="3"/>
        <v>-1000</v>
      </c>
      <c r="M33" s="12">
        <f t="shared" si="4"/>
        <v>1.6592278420802289</v>
      </c>
    </row>
    <row r="34" spans="1:13" x14ac:dyDescent="0.15">
      <c r="A34" s="2">
        <v>40056</v>
      </c>
      <c r="B34" s="1">
        <f>参数!B$2</f>
        <v>1000</v>
      </c>
      <c r="C34" s="1">
        <f>IF(J33&lt;参数!B$6,C33+B34,B34)</f>
        <v>33000</v>
      </c>
      <c r="D34" s="12">
        <v>2798.09</v>
      </c>
      <c r="E34" s="3"/>
      <c r="F34" s="3">
        <f t="shared" si="0"/>
        <v>0.35735090722600055</v>
      </c>
      <c r="G34" s="3">
        <f>IF(B34/(1+参数!B$4)/D34*参数!B$4&lt;参数!B$3,参数!B$3,B34/(1+参数!B$4)/D34*参数!B$4)</f>
        <v>0.1</v>
      </c>
      <c r="H34" s="15">
        <f>IF(J33&lt;参数!B$6,H33+F34,F34)+IFERROR(E34*H33,0)</f>
        <v>10.850257077362102</v>
      </c>
      <c r="I34" s="15">
        <f t="shared" si="1"/>
        <v>30359.995825596125</v>
      </c>
      <c r="J34" s="8">
        <f t="shared" si="2"/>
        <v>-8.0000126497087098E-2</v>
      </c>
      <c r="K34" s="1">
        <f>IF(J34&gt;参数!B$6,I34,0)</f>
        <v>0</v>
      </c>
      <c r="L34" s="1">
        <f t="shared" si="3"/>
        <v>-1000</v>
      </c>
      <c r="M34" s="12">
        <f t="shared" si="4"/>
        <v>1.2323564645984186</v>
      </c>
    </row>
    <row r="35" spans="1:13" x14ac:dyDescent="0.15">
      <c r="A35" s="2">
        <v>40086</v>
      </c>
      <c r="B35" s="1">
        <f>参数!B$2</f>
        <v>1000</v>
      </c>
      <c r="C35" s="1">
        <f>IF(J34&lt;参数!B$6,C34+B35,B35)</f>
        <v>34000</v>
      </c>
      <c r="D35" s="12">
        <v>2997.23</v>
      </c>
      <c r="E35" s="3"/>
      <c r="F35" s="3">
        <f t="shared" si="0"/>
        <v>0.3336080314156738</v>
      </c>
      <c r="G35" s="3">
        <f>IF(B35/(1+参数!B$4)/D35*参数!B$4&lt;参数!B$3,参数!B$3,B35/(1+参数!B$4)/D35*参数!B$4)</f>
        <v>0.1</v>
      </c>
      <c r="H35" s="15">
        <f>IF(J34&lt;参数!B$6,H34+F35,F35)+IFERROR(E35*H34,0)</f>
        <v>11.183865108777775</v>
      </c>
      <c r="I35" s="15">
        <f t="shared" si="1"/>
        <v>33520.616019982008</v>
      </c>
      <c r="J35" s="8">
        <f t="shared" si="2"/>
        <v>-1.4099528824058627E-2</v>
      </c>
      <c r="K35" s="1">
        <f>IF(J35&gt;参数!B$6,I35,0)</f>
        <v>0</v>
      </c>
      <c r="L35" s="1">
        <f t="shared" si="3"/>
        <v>-1000</v>
      </c>
      <c r="M35" s="12">
        <f t="shared" si="4"/>
        <v>1.3200632454239563</v>
      </c>
    </row>
    <row r="36" spans="1:13" x14ac:dyDescent="0.15">
      <c r="A36" s="2">
        <v>40116</v>
      </c>
      <c r="B36" s="1">
        <f>参数!B$2</f>
        <v>1000</v>
      </c>
      <c r="C36" s="1">
        <f>IF(J35&lt;参数!B$6,C35+B36,B36)</f>
        <v>35000</v>
      </c>
      <c r="D36" s="12">
        <v>3241.51</v>
      </c>
      <c r="E36" s="3"/>
      <c r="F36" s="3">
        <f t="shared" si="0"/>
        <v>0.30846735009301218</v>
      </c>
      <c r="G36" s="3">
        <f>IF(B36/(1+参数!B$4)/D36*参数!B$4&lt;参数!B$3,参数!B$3,B36/(1+参数!B$4)/D36*参数!B$4)</f>
        <v>0.1</v>
      </c>
      <c r="H36" s="15">
        <f>IF(J35&lt;参数!B$6,H35+F36,F36)+IFERROR(E36*H35,0)</f>
        <v>11.492332458870788</v>
      </c>
      <c r="I36" s="15">
        <f t="shared" si="1"/>
        <v>37252.510588754252</v>
      </c>
      <c r="J36" s="8">
        <f t="shared" si="2"/>
        <v>6.4357445392978718E-2</v>
      </c>
      <c r="K36" s="1">
        <f>IF(J36&gt;参数!B$6,I36,0)</f>
        <v>0</v>
      </c>
      <c r="L36" s="1">
        <f t="shared" si="3"/>
        <v>-1000</v>
      </c>
      <c r="M36" s="12">
        <f t="shared" si="4"/>
        <v>1.4276509345876722</v>
      </c>
    </row>
    <row r="37" spans="1:13" x14ac:dyDescent="0.15">
      <c r="A37" s="2">
        <v>40147</v>
      </c>
      <c r="B37" s="1">
        <f>参数!B$2</f>
        <v>1000</v>
      </c>
      <c r="C37" s="1">
        <f>IF(J36&lt;参数!B$6,C36+B37,B37)</f>
        <v>36000</v>
      </c>
      <c r="D37" s="12">
        <v>3415.79</v>
      </c>
      <c r="E37" s="3"/>
      <c r="F37" s="3">
        <f t="shared" si="0"/>
        <v>0.29272876845473522</v>
      </c>
      <c r="G37" s="3">
        <f>IF(B37/(1+参数!B$4)/D37*参数!B$4&lt;参数!B$3,参数!B$3,B37/(1+参数!B$4)/D37*参数!B$4)</f>
        <v>0.1</v>
      </c>
      <c r="H37" s="15">
        <f>IF(J36&lt;参数!B$6,H36+F37,F37)+IFERROR(E37*H36,0)</f>
        <v>11.785061227325523</v>
      </c>
      <c r="I37" s="15">
        <f t="shared" si="1"/>
        <v>40255.294289686244</v>
      </c>
      <c r="J37" s="8">
        <f t="shared" si="2"/>
        <v>0.11820261915795127</v>
      </c>
      <c r="K37" s="1">
        <f>IF(J37&gt;参数!B$6,I37,0)</f>
        <v>0</v>
      </c>
      <c r="L37" s="1">
        <f t="shared" si="3"/>
        <v>-1000</v>
      </c>
      <c r="M37" s="12">
        <f t="shared" si="4"/>
        <v>1.5044086817116789</v>
      </c>
    </row>
    <row r="38" spans="1:13" x14ac:dyDescent="0.15">
      <c r="A38" s="2">
        <v>40178</v>
      </c>
      <c r="B38" s="1">
        <f>参数!B$2</f>
        <v>1000</v>
      </c>
      <c r="C38" s="1">
        <f>IF(J37&lt;参数!B$6,C37+B38,B38)</f>
        <v>37000</v>
      </c>
      <c r="D38" s="12">
        <v>3506.16</v>
      </c>
      <c r="E38" s="3"/>
      <c r="F38" s="3">
        <f t="shared" si="0"/>
        <v>0.28518379081388184</v>
      </c>
      <c r="G38" s="3">
        <f>IF(B38/(1+参数!B$4)/D38*参数!B$4&lt;参数!B$3,参数!B$3,B38/(1+参数!B$4)/D38*参数!B$4)</f>
        <v>0.1</v>
      </c>
      <c r="H38" s="15">
        <f>IF(J37&lt;参数!B$6,H37+F38,F38)+IFERROR(E38*H37,0)</f>
        <v>12.070245018139405</v>
      </c>
      <c r="I38" s="15">
        <f t="shared" si="1"/>
        <v>42320.210272799653</v>
      </c>
      <c r="J38" s="8">
        <f t="shared" si="2"/>
        <v>0.14378946683242311</v>
      </c>
      <c r="K38" s="1">
        <f>IF(J38&gt;参数!B$6,I38,0)</f>
        <v>0</v>
      </c>
      <c r="L38" s="1">
        <f t="shared" si="3"/>
        <v>-1000</v>
      </c>
      <c r="M38" s="12">
        <f t="shared" si="4"/>
        <v>1.5442101368849432</v>
      </c>
    </row>
    <row r="39" spans="1:13" x14ac:dyDescent="0.15">
      <c r="A39" s="2">
        <v>40207</v>
      </c>
      <c r="B39" s="1">
        <f>参数!B$2</f>
        <v>1000</v>
      </c>
      <c r="C39" s="1">
        <f>IF(J38&lt;参数!B$6,C38+B39,B39)</f>
        <v>38000</v>
      </c>
      <c r="D39" s="12">
        <v>3082.68</v>
      </c>
      <c r="E39" s="3"/>
      <c r="F39" s="3">
        <f t="shared" si="0"/>
        <v>0.32436062127758963</v>
      </c>
      <c r="G39" s="3">
        <f>IF(B39/(1+参数!B$4)/D39*参数!B$4&lt;参数!B$3,参数!B$3,B39/(1+参数!B$4)/D39*参数!B$4)</f>
        <v>0.1</v>
      </c>
      <c r="H39" s="15">
        <f>IF(J38&lt;参数!B$6,H38+F39,F39)+IFERROR(E39*H38,0)</f>
        <v>12.394605639416994</v>
      </c>
      <c r="I39" s="15">
        <f t="shared" si="1"/>
        <v>38208.602912517978</v>
      </c>
      <c r="J39" s="8">
        <f t="shared" si="2"/>
        <v>5.4895503294205561E-3</v>
      </c>
      <c r="K39" s="1">
        <f>IF(J39&gt;参数!B$6,I39,0)</f>
        <v>0</v>
      </c>
      <c r="L39" s="1">
        <f t="shared" si="3"/>
        <v>-1000</v>
      </c>
      <c r="M39" s="12">
        <f t="shared" si="4"/>
        <v>1.3576977960995724</v>
      </c>
    </row>
    <row r="40" spans="1:13" x14ac:dyDescent="0.15">
      <c r="A40" s="2">
        <v>40235</v>
      </c>
      <c r="B40" s="1">
        <f>参数!B$2</f>
        <v>1000</v>
      </c>
      <c r="C40" s="1">
        <f>IF(J39&lt;参数!B$6,C39+B40,B40)</f>
        <v>39000</v>
      </c>
      <c r="D40" s="12">
        <v>3133.17</v>
      </c>
      <c r="E40" s="3"/>
      <c r="F40" s="3">
        <f t="shared" si="0"/>
        <v>0.3191336569672249</v>
      </c>
      <c r="G40" s="3">
        <f>IF(B40/(1+参数!B$4)/D40*参数!B$4&lt;参数!B$3,参数!B$3,B40/(1+参数!B$4)/D40*参数!B$4)</f>
        <v>0.1</v>
      </c>
      <c r="H40" s="15">
        <f>IF(J39&lt;参数!B$6,H39+F40,F40)+IFERROR(E40*H39,0)</f>
        <v>12.713739296384219</v>
      </c>
      <c r="I40" s="15">
        <f t="shared" si="1"/>
        <v>39834.306551252143</v>
      </c>
      <c r="J40" s="8">
        <f t="shared" si="2"/>
        <v>2.139247567313185E-2</v>
      </c>
      <c r="K40" s="1">
        <f>IF(J40&gt;参数!B$6,I40,0)</f>
        <v>0</v>
      </c>
      <c r="L40" s="1">
        <f t="shared" si="3"/>
        <v>-1000</v>
      </c>
      <c r="M40" s="12">
        <f t="shared" si="4"/>
        <v>1.3799349928650713</v>
      </c>
    </row>
    <row r="41" spans="1:13" x14ac:dyDescent="0.15">
      <c r="A41" s="2">
        <v>40268</v>
      </c>
      <c r="B41" s="1">
        <f>参数!B$2</f>
        <v>1000</v>
      </c>
      <c r="C41" s="1">
        <f>IF(J40&lt;参数!B$6,C40+B41,B41)</f>
        <v>40000</v>
      </c>
      <c r="D41" s="12">
        <v>3217.11</v>
      </c>
      <c r="E41" s="3"/>
      <c r="F41" s="3">
        <f t="shared" si="0"/>
        <v>0.31080690433339236</v>
      </c>
      <c r="G41" s="3">
        <f>IF(B41/(1+参数!B$4)/D41*参数!B$4&lt;参数!B$3,参数!B$3,B41/(1+参数!B$4)/D41*参数!B$4)</f>
        <v>0.1</v>
      </c>
      <c r="H41" s="15">
        <f>IF(J40&lt;参数!B$6,H40+F41,F41)+IFERROR(E41*H40,0)</f>
        <v>13.02454620071761</v>
      </c>
      <c r="I41" s="15">
        <f t="shared" si="1"/>
        <v>41901.397827790635</v>
      </c>
      <c r="J41" s="8">
        <f t="shared" si="2"/>
        <v>4.7534945694765796E-2</v>
      </c>
      <c r="K41" s="1">
        <f>IF(J41&gt;参数!B$6,I41,0)</f>
        <v>0</v>
      </c>
      <c r="L41" s="1">
        <f t="shared" si="3"/>
        <v>-1000</v>
      </c>
      <c r="M41" s="12">
        <f t="shared" si="4"/>
        <v>1.4169044976481167</v>
      </c>
    </row>
    <row r="42" spans="1:13" x14ac:dyDescent="0.15">
      <c r="A42" s="2">
        <v>40298</v>
      </c>
      <c r="B42" s="1">
        <f>参数!B$2</f>
        <v>1000</v>
      </c>
      <c r="C42" s="1">
        <f>IF(J41&lt;参数!B$6,C41+B42,B42)</f>
        <v>41000</v>
      </c>
      <c r="D42" s="12">
        <v>2906.3</v>
      </c>
      <c r="E42" s="3"/>
      <c r="F42" s="3">
        <f t="shared" si="0"/>
        <v>0.34404569383752537</v>
      </c>
      <c r="G42" s="3">
        <f>IF(B42/(1+参数!B$4)/D42*参数!B$4&lt;参数!B$3,参数!B$3,B42/(1+参数!B$4)/D42*参数!B$4)</f>
        <v>0.1</v>
      </c>
      <c r="H42" s="15">
        <f>IF(J41&lt;参数!B$6,H41+F42,F42)+IFERROR(E42*H41,0)</f>
        <v>13.368591894555136</v>
      </c>
      <c r="I42" s="15">
        <f t="shared" si="1"/>
        <v>38853.138623145591</v>
      </c>
      <c r="J42" s="8">
        <f t="shared" si="2"/>
        <v>-5.2362472606205079E-2</v>
      </c>
      <c r="K42" s="1">
        <f>IF(J42&gt;参数!B$6,I42,0)</f>
        <v>0</v>
      </c>
      <c r="L42" s="1">
        <f t="shared" si="3"/>
        <v>-1000</v>
      </c>
      <c r="M42" s="12">
        <f t="shared" si="4"/>
        <v>1.2800151507143747</v>
      </c>
    </row>
    <row r="43" spans="1:13" x14ac:dyDescent="0.15">
      <c r="A43" s="2">
        <v>40329</v>
      </c>
      <c r="B43" s="1">
        <f>参数!B$2</f>
        <v>1000</v>
      </c>
      <c r="C43" s="1">
        <f>IF(J42&lt;参数!B$6,C42+B43,B43)</f>
        <v>42000</v>
      </c>
      <c r="D43" s="12">
        <v>2606.31</v>
      </c>
      <c r="E43" s="3"/>
      <c r="F43" s="3">
        <f t="shared" si="0"/>
        <v>0.3836458441244518</v>
      </c>
      <c r="G43" s="3">
        <f>IF(B43/(1+参数!B$4)/D43*参数!B$4&lt;参数!B$3,参数!B$3,B43/(1+参数!B$4)/D43*参数!B$4)</f>
        <v>0.1</v>
      </c>
      <c r="H43" s="15">
        <f>IF(J42&lt;参数!B$6,H42+F43,F43)+IFERROR(E43*H42,0)</f>
        <v>13.752237738679588</v>
      </c>
      <c r="I43" s="15">
        <f t="shared" si="1"/>
        <v>35842.594740697998</v>
      </c>
      <c r="J43" s="8">
        <f t="shared" si="2"/>
        <v>-0.1466048871262382</v>
      </c>
      <c r="K43" s="1">
        <f>IF(J43&gt;参数!B$6,I43,0)</f>
        <v>0</v>
      </c>
      <c r="L43" s="1">
        <f t="shared" si="3"/>
        <v>-1000</v>
      </c>
      <c r="M43" s="12">
        <f t="shared" si="4"/>
        <v>1.1478912319644847</v>
      </c>
    </row>
    <row r="44" spans="1:13" x14ac:dyDescent="0.15">
      <c r="A44" s="2">
        <v>40359</v>
      </c>
      <c r="B44" s="1">
        <f>参数!B$2</f>
        <v>1000</v>
      </c>
      <c r="C44" s="1">
        <f>IF(J43&lt;参数!B$6,C43+B44,B44)</f>
        <v>43000</v>
      </c>
      <c r="D44" s="12">
        <v>2444.9899999999998</v>
      </c>
      <c r="E44" s="3"/>
      <c r="F44" s="3">
        <f t="shared" si="0"/>
        <v>0.40895872784755771</v>
      </c>
      <c r="G44" s="3">
        <f>IF(B44/(1+参数!B$4)/D44*参数!B$4&lt;参数!B$3,参数!B$3,B44/(1+参数!B$4)/D44*参数!B$4)</f>
        <v>0.1</v>
      </c>
      <c r="H44" s="15">
        <f>IF(J43&lt;参数!B$6,H43+F44,F44)+IFERROR(E44*H43,0)</f>
        <v>14.161196466527146</v>
      </c>
      <c r="I44" s="15">
        <f t="shared" si="1"/>
        <v>34623.983748694205</v>
      </c>
      <c r="J44" s="8">
        <f t="shared" si="2"/>
        <v>-0.19479107561176268</v>
      </c>
      <c r="K44" s="1">
        <f>IF(J44&gt;参数!B$6,I44,0)</f>
        <v>0</v>
      </c>
      <c r="L44" s="1">
        <f t="shared" si="3"/>
        <v>-1000</v>
      </c>
      <c r="M44" s="12">
        <f t="shared" si="4"/>
        <v>1.0768414283952583</v>
      </c>
    </row>
    <row r="45" spans="1:13" x14ac:dyDescent="0.15">
      <c r="A45" s="2">
        <v>40389</v>
      </c>
      <c r="B45" s="1">
        <f>参数!B$2</f>
        <v>1000</v>
      </c>
      <c r="C45" s="1">
        <f>IF(J44&lt;参数!B$6,C44+B45,B45)</f>
        <v>44000</v>
      </c>
      <c r="D45" s="12">
        <v>2712.59</v>
      </c>
      <c r="E45" s="3"/>
      <c r="F45" s="3">
        <f t="shared" si="0"/>
        <v>0.3686144975834903</v>
      </c>
      <c r="G45" s="3">
        <f>IF(B45/(1+参数!B$4)/D45*参数!B$4&lt;参数!B$3,参数!B$3,B45/(1+参数!B$4)/D45*参数!B$4)</f>
        <v>0.1</v>
      </c>
      <c r="H45" s="15">
        <f>IF(J44&lt;参数!B$6,H44+F45,F45)+IFERROR(E45*H44,0)</f>
        <v>14.529810964110636</v>
      </c>
      <c r="I45" s="15">
        <f t="shared" si="1"/>
        <v>39413.419923136869</v>
      </c>
      <c r="J45" s="8">
        <f t="shared" si="2"/>
        <v>-0.10424045629234391</v>
      </c>
      <c r="K45" s="1">
        <f>IF(J45&gt;参数!B$6,I45,0)</f>
        <v>0</v>
      </c>
      <c r="L45" s="1">
        <f t="shared" si="3"/>
        <v>-1000</v>
      </c>
      <c r="M45" s="12">
        <f t="shared" si="4"/>
        <v>1.1946998925356318</v>
      </c>
    </row>
    <row r="46" spans="1:13" x14ac:dyDescent="0.15">
      <c r="A46" s="2">
        <v>40421</v>
      </c>
      <c r="B46" s="1">
        <f>参数!B$2</f>
        <v>1000</v>
      </c>
      <c r="C46" s="1">
        <f>IF(J45&lt;参数!B$6,C45+B46,B46)</f>
        <v>45000</v>
      </c>
      <c r="D46" s="12">
        <v>2691.32</v>
      </c>
      <c r="E46" s="3"/>
      <c r="F46" s="3">
        <f t="shared" si="0"/>
        <v>0.37152772617154406</v>
      </c>
      <c r="G46" s="3">
        <f>IF(B46/(1+参数!B$4)/D46*参数!B$4&lt;参数!B$3,参数!B$3,B46/(1+参数!B$4)/D46*参数!B$4)</f>
        <v>0.1</v>
      </c>
      <c r="H46" s="15">
        <f>IF(J45&lt;参数!B$6,H45+F46,F46)+IFERROR(E46*H45,0)</f>
        <v>14.901338690282181</v>
      </c>
      <c r="I46" s="15">
        <f t="shared" si="1"/>
        <v>40104.270843930244</v>
      </c>
      <c r="J46" s="8">
        <f t="shared" si="2"/>
        <v>-0.1087939812459946</v>
      </c>
      <c r="K46" s="1">
        <f>IF(J46&gt;参数!B$6,I46,0)</f>
        <v>0</v>
      </c>
      <c r="L46" s="1">
        <f t="shared" si="3"/>
        <v>-1000</v>
      </c>
      <c r="M46" s="12">
        <f t="shared" si="4"/>
        <v>1.1853319944329945</v>
      </c>
    </row>
    <row r="47" spans="1:13" x14ac:dyDescent="0.15">
      <c r="A47" s="2">
        <v>40451</v>
      </c>
      <c r="B47" s="1">
        <f>参数!B$2</f>
        <v>1000</v>
      </c>
      <c r="C47" s="1">
        <f>IF(J46&lt;参数!B$6,C46+B47,B47)</f>
        <v>46000</v>
      </c>
      <c r="D47" s="12">
        <v>2683.14</v>
      </c>
      <c r="E47" s="3"/>
      <c r="F47" s="3">
        <f t="shared" si="0"/>
        <v>0.37266039043806881</v>
      </c>
      <c r="G47" s="3">
        <f>IF(B47/(1+参数!B$4)/D47*参数!B$4&lt;参数!B$3,参数!B$3,B47/(1+参数!B$4)/D47*参数!B$4)</f>
        <v>0.1</v>
      </c>
      <c r="H47" s="15">
        <f>IF(J46&lt;参数!B$6,H46+F47,F47)+IFERROR(E47*H46,0)</f>
        <v>15.27399908072025</v>
      </c>
      <c r="I47" s="15">
        <f t="shared" si="1"/>
        <v>40982.27789344373</v>
      </c>
      <c r="J47" s="8">
        <f t="shared" si="2"/>
        <v>-0.10908091535991893</v>
      </c>
      <c r="K47" s="1">
        <f>IF(J47&gt;参数!B$6,I47,0)</f>
        <v>0</v>
      </c>
      <c r="L47" s="1">
        <f t="shared" si="3"/>
        <v>-1000</v>
      </c>
      <c r="M47" s="12">
        <f t="shared" si="4"/>
        <v>1.1817292954917828</v>
      </c>
    </row>
    <row r="48" spans="1:13" x14ac:dyDescent="0.15">
      <c r="A48" s="2">
        <v>40480</v>
      </c>
      <c r="B48" s="1">
        <f>参数!B$2</f>
        <v>1000</v>
      </c>
      <c r="C48" s="1">
        <f>IF(J47&lt;参数!B$6,C47+B48,B48)</f>
        <v>47000</v>
      </c>
      <c r="D48" s="12">
        <v>3102.58</v>
      </c>
      <c r="E48" s="3"/>
      <c r="F48" s="3">
        <f t="shared" si="0"/>
        <v>0.32228016682889726</v>
      </c>
      <c r="G48" s="3">
        <f>IF(B48/(1+参数!B$4)/D48*参数!B$4&lt;参数!B$3,参数!B$3,B48/(1+参数!B$4)/D48*参数!B$4)</f>
        <v>0.1</v>
      </c>
      <c r="H48" s="15">
        <f>IF(J47&lt;参数!B$6,H47+F48,F48)+IFERROR(E48*H47,0)</f>
        <v>15.596279247549147</v>
      </c>
      <c r="I48" s="15">
        <f t="shared" si="1"/>
        <v>48388.704067861028</v>
      </c>
      <c r="J48" s="8">
        <f t="shared" si="2"/>
        <v>2.9546895060873046E-2</v>
      </c>
      <c r="K48" s="1">
        <f>IF(J48&gt;参数!B$6,I48,0)</f>
        <v>0</v>
      </c>
      <c r="L48" s="1">
        <f t="shared" si="3"/>
        <v>-1000</v>
      </c>
      <c r="M48" s="12">
        <f t="shared" si="4"/>
        <v>1.3664623081937191</v>
      </c>
    </row>
    <row r="49" spans="1:13" x14ac:dyDescent="0.15">
      <c r="A49" s="2">
        <v>40512</v>
      </c>
      <c r="B49" s="1">
        <f>参数!B$2</f>
        <v>1000</v>
      </c>
      <c r="C49" s="1">
        <f>IF(J48&lt;参数!B$6,C48+B49,B49)</f>
        <v>48000</v>
      </c>
      <c r="D49" s="12">
        <v>2821.46</v>
      </c>
      <c r="E49" s="3"/>
      <c r="F49" s="3">
        <f t="shared" si="0"/>
        <v>0.3543909890624003</v>
      </c>
      <c r="G49" s="3">
        <f>IF(B49/(1+参数!B$4)/D49*参数!B$4&lt;参数!B$3,参数!B$3,B49/(1+参数!B$4)/D49*参数!B$4)</f>
        <v>0.1</v>
      </c>
      <c r="H49" s="15">
        <f>IF(J48&lt;参数!B$6,H48+F49,F49)+IFERROR(E49*H48,0)</f>
        <v>15.950670236611547</v>
      </c>
      <c r="I49" s="15">
        <f t="shared" si="1"/>
        <v>45004.178045790017</v>
      </c>
      <c r="J49" s="8">
        <f t="shared" si="2"/>
        <v>-6.2412957379374689E-2</v>
      </c>
      <c r="K49" s="1">
        <f>IF(J49&gt;参数!B$6,I49,0)</f>
        <v>0</v>
      </c>
      <c r="L49" s="1">
        <f t="shared" si="3"/>
        <v>-1000</v>
      </c>
      <c r="M49" s="12">
        <f t="shared" si="4"/>
        <v>1.2426492609622477</v>
      </c>
    </row>
    <row r="50" spans="1:13" x14ac:dyDescent="0.15">
      <c r="A50" s="2">
        <v>40543</v>
      </c>
      <c r="B50" s="1">
        <f>参数!B$2</f>
        <v>1000</v>
      </c>
      <c r="C50" s="1">
        <f>IF(J49&lt;参数!B$6,C49+B50,B50)</f>
        <v>49000</v>
      </c>
      <c r="D50" s="12">
        <v>2830.34</v>
      </c>
      <c r="E50" s="3"/>
      <c r="F50" s="3">
        <f t="shared" si="0"/>
        <v>0.35327911134351347</v>
      </c>
      <c r="G50" s="3">
        <f>IF(B50/(1+参数!B$4)/D50*参数!B$4&lt;参数!B$3,参数!B$3,B50/(1+参数!B$4)/D50*参数!B$4)</f>
        <v>0.1</v>
      </c>
      <c r="H50" s="15">
        <f>IF(J49&lt;参数!B$6,H49+F50,F50)+IFERROR(E50*H49,0)</f>
        <v>16.303949347955061</v>
      </c>
      <c r="I50" s="15">
        <f t="shared" si="1"/>
        <v>46145.719997491135</v>
      </c>
      <c r="J50" s="8">
        <f t="shared" si="2"/>
        <v>-5.8250612296099291E-2</v>
      </c>
      <c r="K50" s="1">
        <f>IF(J50&gt;参数!B$6,I50,0)</f>
        <v>0</v>
      </c>
      <c r="L50" s="1">
        <f t="shared" si="3"/>
        <v>-1000</v>
      </c>
      <c r="M50" s="12">
        <f t="shared" si="4"/>
        <v>1.2465602593238565</v>
      </c>
    </row>
    <row r="51" spans="1:13" x14ac:dyDescent="0.15">
      <c r="A51" s="2">
        <v>40574</v>
      </c>
      <c r="B51" s="1">
        <f>参数!B$2</f>
        <v>1000</v>
      </c>
      <c r="C51" s="1">
        <f>IF(J50&lt;参数!B$6,C50+B51,B51)</f>
        <v>50000</v>
      </c>
      <c r="D51" s="12">
        <v>2817.62</v>
      </c>
      <c r="E51" s="3"/>
      <c r="F51" s="3">
        <f t="shared" si="0"/>
        <v>0.35487397164983214</v>
      </c>
      <c r="G51" s="3">
        <f>IF(B51/(1+参数!B$4)/D51*参数!B$4&lt;参数!B$3,参数!B$3,B51/(1+参数!B$4)/D51*参数!B$4)</f>
        <v>0.1</v>
      </c>
      <c r="H51" s="15">
        <f>IF(J50&lt;参数!B$6,H50+F51,F51)+IFERROR(E51*H50,0)</f>
        <v>16.658823319604892</v>
      </c>
      <c r="I51" s="15">
        <f t="shared" si="1"/>
        <v>46938.23376178513</v>
      </c>
      <c r="J51" s="8">
        <f t="shared" si="2"/>
        <v>-6.1235324764297383E-2</v>
      </c>
      <c r="K51" s="1">
        <f>IF(J51&gt;参数!B$6,I51,0)</f>
        <v>0</v>
      </c>
      <c r="L51" s="1">
        <f t="shared" si="3"/>
        <v>-1000</v>
      </c>
      <c r="M51" s="12">
        <f t="shared" si="4"/>
        <v>1.240958018427498</v>
      </c>
    </row>
    <row r="52" spans="1:13" x14ac:dyDescent="0.15">
      <c r="A52" s="2">
        <v>40602</v>
      </c>
      <c r="B52" s="1">
        <f>参数!B$2</f>
        <v>1000</v>
      </c>
      <c r="C52" s="1">
        <f>IF(J51&lt;参数!B$6,C51+B52,B52)</f>
        <v>51000</v>
      </c>
      <c r="D52" s="12">
        <v>2923.64</v>
      </c>
      <c r="E52" s="3"/>
      <c r="F52" s="3">
        <f t="shared" si="0"/>
        <v>0.34200517163535865</v>
      </c>
      <c r="G52" s="3">
        <f>IF(B52/(1+参数!B$4)/D52*参数!B$4&lt;参数!B$3,参数!B$3,B52/(1+参数!B$4)/D52*参数!B$4)</f>
        <v>0.1</v>
      </c>
      <c r="H52" s="15">
        <f>IF(J51&lt;参数!B$6,H51+F52,F52)+IFERROR(E52*H51,0)</f>
        <v>17.000828491240249</v>
      </c>
      <c r="I52" s="15">
        <f t="shared" si="1"/>
        <v>49704.302210129637</v>
      </c>
      <c r="J52" s="8">
        <f t="shared" si="2"/>
        <v>-2.5405839017065945E-2</v>
      </c>
      <c r="K52" s="1">
        <f>IF(J52&gt;参数!B$6,I52,0)</f>
        <v>0</v>
      </c>
      <c r="L52" s="1">
        <f t="shared" si="3"/>
        <v>-1000</v>
      </c>
      <c r="M52" s="12">
        <f t="shared" si="4"/>
        <v>1.2876521677853545</v>
      </c>
    </row>
    <row r="53" spans="1:13" x14ac:dyDescent="0.15">
      <c r="A53" s="2">
        <v>40633</v>
      </c>
      <c r="B53" s="1">
        <f>参数!B$2</f>
        <v>1000</v>
      </c>
      <c r="C53" s="1">
        <f>IF(J52&lt;参数!B$6,C52+B53,B53)</f>
        <v>52000</v>
      </c>
      <c r="D53" s="12">
        <v>2955.12</v>
      </c>
      <c r="E53" s="3"/>
      <c r="F53" s="3">
        <f t="shared" si="0"/>
        <v>0.33836189393324129</v>
      </c>
      <c r="G53" s="3">
        <f>IF(B53/(1+参数!B$4)/D53*参数!B$4&lt;参数!B$3,参数!B$3,B53/(1+参数!B$4)/D53*参数!B$4)</f>
        <v>0.1</v>
      </c>
      <c r="H53" s="15">
        <f>IF(J52&lt;参数!B$6,H52+F53,F53)+IFERROR(E53*H52,0)</f>
        <v>17.339190385173492</v>
      </c>
      <c r="I53" s="15">
        <f t="shared" si="1"/>
        <v>51239.388291033887</v>
      </c>
      <c r="J53" s="8">
        <f t="shared" si="2"/>
        <v>-1.4627148249348298E-2</v>
      </c>
      <c r="K53" s="1">
        <f>IF(J53&gt;参数!B$6,I53,0)</f>
        <v>0</v>
      </c>
      <c r="L53" s="1">
        <f t="shared" si="3"/>
        <v>-1000</v>
      </c>
      <c r="M53" s="12">
        <f t="shared" si="4"/>
        <v>1.3015168331483551</v>
      </c>
    </row>
    <row r="54" spans="1:13" x14ac:dyDescent="0.15">
      <c r="A54" s="2">
        <v>40662</v>
      </c>
      <c r="B54" s="1">
        <f>参数!B$2</f>
        <v>1000</v>
      </c>
      <c r="C54" s="1">
        <f>IF(J53&lt;参数!B$6,C53+B54,B54)</f>
        <v>53000</v>
      </c>
      <c r="D54" s="12">
        <v>2967.38</v>
      </c>
      <c r="E54" s="3"/>
      <c r="F54" s="3">
        <f t="shared" si="0"/>
        <v>0.33696392103471745</v>
      </c>
      <c r="G54" s="3">
        <f>IF(B54/(1+参数!B$4)/D54*参数!B$4&lt;参数!B$3,参数!B$3,B54/(1+参数!B$4)/D54*参数!B$4)</f>
        <v>0.1</v>
      </c>
      <c r="H54" s="15">
        <f>IF(J53&lt;参数!B$6,H53+F54,F54)+IFERROR(E54*H53,0)</f>
        <v>17.676154306208208</v>
      </c>
      <c r="I54" s="15">
        <f t="shared" si="1"/>
        <v>52451.866765156112</v>
      </c>
      <c r="J54" s="8">
        <f t="shared" si="2"/>
        <v>-1.0342136506488409E-2</v>
      </c>
      <c r="K54" s="1">
        <f>IF(J54&gt;参数!B$6,I54,0)</f>
        <v>0</v>
      </c>
      <c r="L54" s="1">
        <f t="shared" si="3"/>
        <v>-1000</v>
      </c>
      <c r="M54" s="12">
        <f t="shared" si="4"/>
        <v>1.3069164772827384</v>
      </c>
    </row>
    <row r="55" spans="1:13" x14ac:dyDescent="0.15">
      <c r="A55" s="2">
        <v>40694</v>
      </c>
      <c r="B55" s="1">
        <f>参数!B$2</f>
        <v>1000</v>
      </c>
      <c r="C55" s="1">
        <f>IF(J54&lt;参数!B$6,C54+B55,B55)</f>
        <v>54000</v>
      </c>
      <c r="D55" s="12">
        <v>2801.82</v>
      </c>
      <c r="E55" s="3"/>
      <c r="F55" s="3">
        <f t="shared" si="0"/>
        <v>0.35687517399404672</v>
      </c>
      <c r="G55" s="3">
        <f>IF(B55/(1+参数!B$4)/D55*参数!B$4&lt;参数!B$3,参数!B$3,B55/(1+参数!B$4)/D55*参数!B$4)</f>
        <v>0.1</v>
      </c>
      <c r="H55" s="15">
        <f>IF(J54&lt;参数!B$6,H54+F55,F55)+IFERROR(E55*H54,0)</f>
        <v>18.033029480202256</v>
      </c>
      <c r="I55" s="15">
        <f t="shared" si="1"/>
        <v>50525.302658220287</v>
      </c>
      <c r="J55" s="8">
        <f t="shared" si="2"/>
        <v>-6.43462470699947E-2</v>
      </c>
      <c r="K55" s="1">
        <f>IF(J55&gt;参数!B$6,I55,0)</f>
        <v>0</v>
      </c>
      <c r="L55" s="1">
        <f t="shared" si="3"/>
        <v>-1000</v>
      </c>
      <c r="M55" s="12">
        <f t="shared" si="4"/>
        <v>1.2339992600813923</v>
      </c>
    </row>
    <row r="56" spans="1:13" x14ac:dyDescent="0.15">
      <c r="A56" s="2">
        <v>40724</v>
      </c>
      <c r="B56" s="1">
        <f>参数!B$2</f>
        <v>1000</v>
      </c>
      <c r="C56" s="1">
        <f>IF(J55&lt;参数!B$6,C55+B56,B56)</f>
        <v>55000</v>
      </c>
      <c r="D56" s="12">
        <v>2816.54</v>
      </c>
      <c r="E56" s="3"/>
      <c r="F56" s="3">
        <f t="shared" si="0"/>
        <v>0.35501004778913137</v>
      </c>
      <c r="G56" s="3">
        <f>IF(B56/(1+参数!B$4)/D56*参数!B$4&lt;参数!B$3,参数!B$3,B56/(1+参数!B$4)/D56*参数!B$4)</f>
        <v>0.1</v>
      </c>
      <c r="H56" s="15">
        <f>IF(J55&lt;参数!B$6,H55+F56,F56)+IFERROR(E56*H55,0)</f>
        <v>18.388039527991388</v>
      </c>
      <c r="I56" s="15">
        <f t="shared" si="1"/>
        <v>51790.648852168866</v>
      </c>
      <c r="J56" s="8">
        <f t="shared" si="2"/>
        <v>-5.8351839051475118E-2</v>
      </c>
      <c r="K56" s="1">
        <f>IF(J56&gt;参数!B$6,I56,0)</f>
        <v>0</v>
      </c>
      <c r="L56" s="1">
        <f t="shared" si="3"/>
        <v>-1000</v>
      </c>
      <c r="M56" s="12">
        <f t="shared" si="4"/>
        <v>1.2404823564645995</v>
      </c>
    </row>
    <row r="57" spans="1:13" x14ac:dyDescent="0.15">
      <c r="A57" s="2">
        <v>40753</v>
      </c>
      <c r="B57" s="1">
        <f>参数!B$2</f>
        <v>1000</v>
      </c>
      <c r="C57" s="1">
        <f>IF(J56&lt;参数!B$6,C56+B57,B57)</f>
        <v>56000</v>
      </c>
      <c r="D57" s="12">
        <v>2717.02</v>
      </c>
      <c r="E57" s="3"/>
      <c r="F57" s="3">
        <f t="shared" si="0"/>
        <v>0.36801348536263995</v>
      </c>
      <c r="G57" s="3">
        <f>IF(B57/(1+参数!B$4)/D57*参数!B$4&lt;参数!B$3,参数!B$3,B57/(1+参数!B$4)/D57*参数!B$4)</f>
        <v>0.1</v>
      </c>
      <c r="H57" s="15">
        <f>IF(J56&lt;参数!B$6,H56+F57,F57)+IFERROR(E57*H56,0)</f>
        <v>18.756053013354027</v>
      </c>
      <c r="I57" s="15">
        <f t="shared" si="1"/>
        <v>50960.571158343155</v>
      </c>
      <c r="J57" s="8">
        <f t="shared" si="2"/>
        <v>-8.9989800743872195E-2</v>
      </c>
      <c r="K57" s="1">
        <f>IF(J57&gt;参数!B$6,I57,0)</f>
        <v>0</v>
      </c>
      <c r="L57" s="1">
        <f t="shared" si="3"/>
        <v>-1000</v>
      </c>
      <c r="M57" s="12">
        <f t="shared" si="4"/>
        <v>1.1966509874390019</v>
      </c>
    </row>
    <row r="58" spans="1:13" x14ac:dyDescent="0.15">
      <c r="A58" s="2">
        <v>40786</v>
      </c>
      <c r="B58" s="1">
        <f>参数!B$2</f>
        <v>1000</v>
      </c>
      <c r="C58" s="1">
        <f>IF(J57&lt;参数!B$6,C57+B58,B58)</f>
        <v>57000</v>
      </c>
      <c r="D58" s="12">
        <v>2606.62</v>
      </c>
      <c r="E58" s="3"/>
      <c r="F58" s="3">
        <f t="shared" si="0"/>
        <v>0.38360021790671445</v>
      </c>
      <c r="G58" s="3">
        <f>IF(B58/(1+参数!B$4)/D58*参数!B$4&lt;参数!B$3,参数!B$3,B58/(1+参数!B$4)/D58*参数!B$4)</f>
        <v>0.1</v>
      </c>
      <c r="H58" s="15">
        <f>IF(J57&lt;参数!B$6,H57+F58,F58)+IFERROR(E58*H57,0)</f>
        <v>19.139653231260741</v>
      </c>
      <c r="I58" s="15">
        <f t="shared" si="1"/>
        <v>49889.802905668868</v>
      </c>
      <c r="J58" s="8">
        <f t="shared" si="2"/>
        <v>-0.12474029990054614</v>
      </c>
      <c r="K58" s="1">
        <f>IF(J58&gt;参数!B$6,I58,0)</f>
        <v>0</v>
      </c>
      <c r="L58" s="1">
        <f t="shared" si="3"/>
        <v>-1000</v>
      </c>
      <c r="M58" s="12">
        <f t="shared" si="4"/>
        <v>1.1480277645649466</v>
      </c>
    </row>
    <row r="59" spans="1:13" x14ac:dyDescent="0.15">
      <c r="A59" s="2">
        <v>40816</v>
      </c>
      <c r="B59" s="1">
        <f>参数!B$2</f>
        <v>1000</v>
      </c>
      <c r="C59" s="1">
        <f>IF(J58&lt;参数!B$6,C58+B59,B59)</f>
        <v>58000</v>
      </c>
      <c r="D59" s="12">
        <v>2388.11</v>
      </c>
      <c r="E59" s="3"/>
      <c r="F59" s="3">
        <f t="shared" si="0"/>
        <v>0.41869930614586426</v>
      </c>
      <c r="G59" s="3">
        <f>IF(B59/(1+参数!B$4)/D59*参数!B$4&lt;参数!B$3,参数!B$3,B59/(1+参数!B$4)/D59*参数!B$4)</f>
        <v>0.1</v>
      </c>
      <c r="H59" s="15">
        <f>IF(J58&lt;参数!B$6,H58+F59,F59)+IFERROR(E59*H58,0)</f>
        <v>19.558352537406606</v>
      </c>
      <c r="I59" s="15">
        <f t="shared" si="1"/>
        <v>46707.497278106093</v>
      </c>
      <c r="J59" s="8">
        <f t="shared" si="2"/>
        <v>-0.1946983227912743</v>
      </c>
      <c r="K59" s="1">
        <f>IF(J59&gt;参数!B$6,I59,0)</f>
        <v>0</v>
      </c>
      <c r="L59" s="1">
        <f t="shared" si="3"/>
        <v>-1000</v>
      </c>
      <c r="M59" s="12">
        <f t="shared" si="4"/>
        <v>1.0517898983492779</v>
      </c>
    </row>
    <row r="60" spans="1:13" x14ac:dyDescent="0.15">
      <c r="A60" s="2">
        <v>40847</v>
      </c>
      <c r="B60" s="1">
        <f>参数!B$2</f>
        <v>1000</v>
      </c>
      <c r="C60" s="1">
        <f>IF(J59&lt;参数!B$6,C59+B60,B60)</f>
        <v>59000</v>
      </c>
      <c r="D60" s="12">
        <v>2516.9499999999998</v>
      </c>
      <c r="E60" s="3"/>
      <c r="F60" s="3">
        <f t="shared" si="0"/>
        <v>0.39726653290689129</v>
      </c>
      <c r="G60" s="3">
        <f>IF(B60/(1+参数!B$4)/D60*参数!B$4&lt;参数!B$3,参数!B$3,B60/(1+参数!B$4)/D60*参数!B$4)</f>
        <v>0.1</v>
      </c>
      <c r="H60" s="15">
        <f>IF(J59&lt;参数!B$6,H59+F60,F60)+IFERROR(E60*H59,0)</f>
        <v>19.955619070313496</v>
      </c>
      <c r="I60" s="15">
        <f t="shared" si="1"/>
        <v>50227.295419025548</v>
      </c>
      <c r="J60" s="8">
        <f t="shared" si="2"/>
        <v>-0.14868990815210936</v>
      </c>
      <c r="K60" s="1">
        <f>IF(J60&gt;参数!B$6,I60,0)</f>
        <v>0</v>
      </c>
      <c r="L60" s="1">
        <f t="shared" si="3"/>
        <v>-1000</v>
      </c>
      <c r="M60" s="12">
        <f t="shared" si="4"/>
        <v>1.1085346088120793</v>
      </c>
    </row>
    <row r="61" spans="1:13" x14ac:dyDescent="0.15">
      <c r="A61" s="2">
        <v>40877</v>
      </c>
      <c r="B61" s="1">
        <f>参数!B$2</f>
        <v>1000</v>
      </c>
      <c r="C61" s="1">
        <f>IF(J60&lt;参数!B$6,C60+B61,B61)</f>
        <v>60000</v>
      </c>
      <c r="D61" s="12">
        <v>2339.87</v>
      </c>
      <c r="E61" s="3"/>
      <c r="F61" s="3">
        <f t="shared" si="0"/>
        <v>0.4273314329428558</v>
      </c>
      <c r="G61" s="3">
        <f>IF(B61/(1+参数!B$4)/D61*参数!B$4&lt;参数!B$3,参数!B$3,B61/(1+参数!B$4)/D61*参数!B$4)</f>
        <v>0.1</v>
      </c>
      <c r="H61" s="15">
        <f>IF(J60&lt;参数!B$6,H60+F61,F61)+IFERROR(E61*H60,0)</f>
        <v>20.382950503256353</v>
      </c>
      <c r="I61" s="15">
        <f t="shared" si="1"/>
        <v>47693.454394054439</v>
      </c>
      <c r="J61" s="8">
        <f t="shared" si="2"/>
        <v>-0.205109093432426</v>
      </c>
      <c r="K61" s="1">
        <f>IF(J61&gt;参数!B$6,I61,0)</f>
        <v>0</v>
      </c>
      <c r="L61" s="1">
        <f t="shared" si="3"/>
        <v>-1000</v>
      </c>
      <c r="M61" s="12">
        <f t="shared" si="4"/>
        <v>1.030543664006484</v>
      </c>
    </row>
    <row r="62" spans="1:13" x14ac:dyDescent="0.15">
      <c r="A62" s="2">
        <v>40907</v>
      </c>
      <c r="B62" s="1">
        <f>参数!B$2</f>
        <v>1000</v>
      </c>
      <c r="C62" s="1">
        <f>IF(J61&lt;参数!B$6,C61+B62,B62)</f>
        <v>61000</v>
      </c>
      <c r="D62" s="12">
        <v>2239.5100000000002</v>
      </c>
      <c r="E62" s="3"/>
      <c r="F62" s="3">
        <f t="shared" si="0"/>
        <v>0.44648159642064555</v>
      </c>
      <c r="G62" s="3">
        <f>IF(B62/(1+参数!B$4)/D62*参数!B$4&lt;参数!B$3,参数!B$3,B62/(1+参数!B$4)/D62*参数!B$4)</f>
        <v>0.1</v>
      </c>
      <c r="H62" s="15">
        <f>IF(J61&lt;参数!B$6,H61+F62,F62)+IFERROR(E62*H61,0)</f>
        <v>20.829432099677</v>
      </c>
      <c r="I62" s="15">
        <f t="shared" si="1"/>
        <v>46647.72148154764</v>
      </c>
      <c r="J62" s="8">
        <f t="shared" si="2"/>
        <v>-0.2352832544008584</v>
      </c>
      <c r="K62" s="1">
        <f>IF(J62&gt;参数!B$6,I62,0)</f>
        <v>0</v>
      </c>
      <c r="L62" s="1">
        <f t="shared" si="3"/>
        <v>-1000</v>
      </c>
      <c r="M62" s="12">
        <f t="shared" si="4"/>
        <v>0.98634233567640983</v>
      </c>
    </row>
    <row r="63" spans="1:13" x14ac:dyDescent="0.15">
      <c r="A63" s="2">
        <v>40939</v>
      </c>
      <c r="B63" s="1">
        <f>参数!B$2</f>
        <v>1000</v>
      </c>
      <c r="C63" s="1">
        <f>IF(J62&lt;参数!B$6,C62+B63,B63)</f>
        <v>62000</v>
      </c>
      <c r="D63" s="12">
        <v>2384.8000000000002</v>
      </c>
      <c r="E63" s="3"/>
      <c r="F63" s="3">
        <f t="shared" si="0"/>
        <v>0.419280442804428</v>
      </c>
      <c r="G63" s="3">
        <f>IF(B63/(1+参数!B$4)/D63*参数!B$4&lt;参数!B$3,参数!B$3,B63/(1+参数!B$4)/D63*参数!B$4)</f>
        <v>0.1</v>
      </c>
      <c r="H63" s="15">
        <f>IF(J62&lt;参数!B$6,H62+F63,F63)+IFERROR(E63*H62,0)</f>
        <v>21.248712542481428</v>
      </c>
      <c r="I63" s="15">
        <f t="shared" si="1"/>
        <v>50673.929671309714</v>
      </c>
      <c r="J63" s="8">
        <f t="shared" si="2"/>
        <v>-0.18267855368855301</v>
      </c>
      <c r="K63" s="1">
        <f>IF(J63&gt;参数!B$6,I63,0)</f>
        <v>0</v>
      </c>
      <c r="L63" s="1">
        <f t="shared" si="3"/>
        <v>-1000</v>
      </c>
      <c r="M63" s="12">
        <f t="shared" si="4"/>
        <v>1.0503320825185429</v>
      </c>
    </row>
    <row r="64" spans="1:13" x14ac:dyDescent="0.15">
      <c r="A64" s="2">
        <v>40968</v>
      </c>
      <c r="B64" s="1">
        <f>参数!B$2</f>
        <v>1000</v>
      </c>
      <c r="C64" s="1">
        <f>IF(J63&lt;参数!B$6,C63+B64,B64)</f>
        <v>63000</v>
      </c>
      <c r="D64" s="12">
        <v>2513.21</v>
      </c>
      <c r="E64" s="3"/>
      <c r="F64" s="3">
        <f t="shared" si="0"/>
        <v>0.39785771980853168</v>
      </c>
      <c r="G64" s="3">
        <f>IF(B64/(1+参数!B$4)/D64*参数!B$4&lt;参数!B$3,参数!B$3,B64/(1+参数!B$4)/D64*参数!B$4)</f>
        <v>0.1</v>
      </c>
      <c r="H64" s="15">
        <f>IF(J63&lt;参数!B$6,H63+F64,F64)+IFERROR(E64*H63,0)</f>
        <v>21.646570262289959</v>
      </c>
      <c r="I64" s="15">
        <f t="shared" si="1"/>
        <v>54402.376848889748</v>
      </c>
      <c r="J64" s="8">
        <f t="shared" si="2"/>
        <v>-0.13647020874778182</v>
      </c>
      <c r="K64" s="1">
        <f>IF(J64&gt;参数!B$6,I64,0)</f>
        <v>0</v>
      </c>
      <c r="L64" s="1">
        <f t="shared" si="3"/>
        <v>-1000</v>
      </c>
      <c r="M64" s="12">
        <f t="shared" si="4"/>
        <v>1.1068874090516718</v>
      </c>
    </row>
    <row r="65" spans="1:13" x14ac:dyDescent="0.15">
      <c r="A65" s="2">
        <v>40998</v>
      </c>
      <c r="B65" s="1">
        <f>参数!B$2</f>
        <v>1000</v>
      </c>
      <c r="C65" s="1">
        <f>IF(J64&lt;参数!B$6,C64+B65,B65)</f>
        <v>64000</v>
      </c>
      <c r="D65" s="12">
        <v>2356.4</v>
      </c>
      <c r="E65" s="3"/>
      <c r="F65" s="3">
        <f t="shared" si="0"/>
        <v>0.42433372941775588</v>
      </c>
      <c r="G65" s="3">
        <f>IF(B65/(1+参数!B$4)/D65*参数!B$4&lt;参数!B$3,参数!B$3,B65/(1+参数!B$4)/D65*参数!B$4)</f>
        <v>0.1</v>
      </c>
      <c r="H65" s="15">
        <f>IF(J64&lt;参数!B$6,H64+F65,F65)+IFERROR(E65*H64,0)</f>
        <v>22.070903991707716</v>
      </c>
      <c r="I65" s="15">
        <f t="shared" si="1"/>
        <v>52007.878166060065</v>
      </c>
      <c r="J65" s="8">
        <f t="shared" si="2"/>
        <v>-0.18737690365531146</v>
      </c>
      <c r="K65" s="1">
        <f>IF(J65&gt;参数!B$6,I65,0)</f>
        <v>0</v>
      </c>
      <c r="L65" s="1">
        <f t="shared" si="3"/>
        <v>-1000</v>
      </c>
      <c r="M65" s="12">
        <f t="shared" si="4"/>
        <v>1.0378239346052893</v>
      </c>
    </row>
    <row r="66" spans="1:13" x14ac:dyDescent="0.15">
      <c r="A66" s="2">
        <v>41026</v>
      </c>
      <c r="B66" s="1">
        <f>参数!B$2</f>
        <v>1000</v>
      </c>
      <c r="C66" s="1">
        <f>IF(J65&lt;参数!B$6,C65+B66,B66)</f>
        <v>65000</v>
      </c>
      <c r="D66" s="12">
        <v>2523.63</v>
      </c>
      <c r="E66" s="3"/>
      <c r="F66" s="3">
        <f t="shared" si="0"/>
        <v>0.39621497604640932</v>
      </c>
      <c r="G66" s="3">
        <f>IF(B66/(1+参数!B$4)/D66*参数!B$4&lt;参数!B$3,参数!B$3,B66/(1+参数!B$4)/D66*参数!B$4)</f>
        <v>0.1</v>
      </c>
      <c r="H66" s="15">
        <f>IF(J65&lt;参数!B$6,H65+F66,F66)+IFERROR(E66*H65,0)</f>
        <v>22.467118967754125</v>
      </c>
      <c r="I66" s="15">
        <f t="shared" si="1"/>
        <v>56698.695440593343</v>
      </c>
      <c r="J66" s="8">
        <f t="shared" si="2"/>
        <v>-0.12771237783702549</v>
      </c>
      <c r="K66" s="1">
        <f>IF(J66&gt;参数!B$6,I66,0)</f>
        <v>0</v>
      </c>
      <c r="L66" s="1">
        <f t="shared" si="3"/>
        <v>-1000</v>
      </c>
      <c r="M66" s="12">
        <f t="shared" si="4"/>
        <v>1.1114766661381541</v>
      </c>
    </row>
    <row r="67" spans="1:13" x14ac:dyDescent="0.15">
      <c r="A67" s="2">
        <v>41060</v>
      </c>
      <c r="B67" s="1">
        <f>参数!B$2</f>
        <v>1000</v>
      </c>
      <c r="C67" s="1">
        <f>IF(J66&lt;参数!B$6,C66+B67,B67)</f>
        <v>66000</v>
      </c>
      <c r="D67" s="12">
        <v>2501.62</v>
      </c>
      <c r="E67" s="3"/>
      <c r="F67" s="3">
        <f t="shared" si="0"/>
        <v>0.39970099375604606</v>
      </c>
      <c r="G67" s="3">
        <f>IF(B67/(1+参数!B$4)/D67*参数!B$4&lt;参数!B$3,参数!B$3,B67/(1+参数!B$4)/D67*参数!B$4)</f>
        <v>0.1</v>
      </c>
      <c r="H67" s="15">
        <f>IF(J66&lt;参数!B$6,H66+F67,F67)+IFERROR(E67*H66,0)</f>
        <v>22.866819961510171</v>
      </c>
      <c r="I67" s="15">
        <f t="shared" si="1"/>
        <v>57204.094152113074</v>
      </c>
      <c r="J67" s="8">
        <f t="shared" si="2"/>
        <v>-0.13327130072555948</v>
      </c>
      <c r="K67" s="1">
        <f>IF(J67&gt;参数!B$6,I67,0)</f>
        <v>0</v>
      </c>
      <c r="L67" s="1">
        <f t="shared" si="3"/>
        <v>-1000</v>
      </c>
      <c r="M67" s="12">
        <f t="shared" si="4"/>
        <v>1.1017828515053827</v>
      </c>
    </row>
    <row r="68" spans="1:13" x14ac:dyDescent="0.15">
      <c r="A68" s="2">
        <v>41089</v>
      </c>
      <c r="B68" s="1">
        <f>参数!B$2</f>
        <v>1000</v>
      </c>
      <c r="C68" s="1">
        <f>IF(J67&lt;参数!B$6,C67+B68,B68)</f>
        <v>67000</v>
      </c>
      <c r="D68" s="12">
        <v>2364.44</v>
      </c>
      <c r="E68" s="3"/>
      <c r="F68" s="3">
        <f t="shared" ref="F68:F125" si="5">(B68-G68)/D68</f>
        <v>0.42289083250156484</v>
      </c>
      <c r="G68" s="3">
        <f>IF(B68/(1+参数!B$4)/D68*参数!B$4&lt;参数!B$3,参数!B$3,B68/(1+参数!B$4)/D68*参数!B$4)</f>
        <v>0.1</v>
      </c>
      <c r="H68" s="15">
        <f>IF(J67&lt;参数!B$6,H67+F68,F68)+IFERROR(E68*H67,0)</f>
        <v>23.289710794011736</v>
      </c>
      <c r="I68" s="15">
        <f t="shared" ref="I68:I125" si="6">D68*H68</f>
        <v>55067.123789793113</v>
      </c>
      <c r="J68" s="8">
        <f t="shared" ref="J68:J125" si="7">I68/C68-1</f>
        <v>-0.1781026300030879</v>
      </c>
      <c r="K68" s="1">
        <f>IF(J68&gt;参数!B$6,I68,0)</f>
        <v>0</v>
      </c>
      <c r="L68" s="1">
        <f t="shared" ref="L68:L125" si="8">IF(A68=MAX(A:A),-B68+K68+I68,-B68+K68)</f>
        <v>-1000</v>
      </c>
      <c r="M68" s="12">
        <f t="shared" ref="M68:M125" si="9">M67*(IFERROR(D68+E68,D68))/D67</f>
        <v>1.0413649736624215</v>
      </c>
    </row>
    <row r="69" spans="1:13" x14ac:dyDescent="0.15">
      <c r="A69" s="2">
        <v>41121</v>
      </c>
      <c r="B69" s="1">
        <f>参数!B$2</f>
        <v>1000</v>
      </c>
      <c r="C69" s="1">
        <f>IF(J68&lt;参数!B$6,C68+B69,B69)</f>
        <v>68000</v>
      </c>
      <c r="D69" s="12">
        <v>2262.44</v>
      </c>
      <c r="E69" s="3"/>
      <c r="F69" s="3">
        <f t="shared" si="5"/>
        <v>0.44195647177383707</v>
      </c>
      <c r="G69" s="3">
        <f>IF(B69/(1+参数!B$4)/D69*参数!B$4&lt;参数!B$3,参数!B$3,B69/(1+参数!B$4)/D69*参数!B$4)</f>
        <v>0.1</v>
      </c>
      <c r="H69" s="15">
        <f>IF(J68&lt;参数!B$6,H68+F69,F69)+IFERROR(E69*H68,0)</f>
        <v>23.731667265785571</v>
      </c>
      <c r="I69" s="15">
        <f t="shared" si="6"/>
        <v>53691.473288803907</v>
      </c>
      <c r="J69" s="8">
        <f t="shared" si="7"/>
        <v>-0.21041951045876606</v>
      </c>
      <c r="K69" s="1">
        <f>IF(J69&gt;参数!B$6,I69,0)</f>
        <v>0</v>
      </c>
      <c r="L69" s="1">
        <f t="shared" si="8"/>
        <v>-1000</v>
      </c>
      <c r="M69" s="12">
        <f t="shared" si="9"/>
        <v>0.99644134383313132</v>
      </c>
    </row>
    <row r="70" spans="1:13" x14ac:dyDescent="0.15">
      <c r="A70" s="2">
        <v>41152</v>
      </c>
      <c r="B70" s="1">
        <f>参数!B$2</f>
        <v>1000</v>
      </c>
      <c r="C70" s="1">
        <f>IF(J69&lt;参数!B$6,C69+B70,B70)</f>
        <v>69000</v>
      </c>
      <c r="D70" s="12">
        <v>2119.9699999999998</v>
      </c>
      <c r="E70" s="3"/>
      <c r="F70" s="3">
        <f t="shared" si="5"/>
        <v>0.4716576177964783</v>
      </c>
      <c r="G70" s="3">
        <f>IF(B70/(1+参数!B$4)/D70*参数!B$4&lt;参数!B$3,参数!B$3,B70/(1+参数!B$4)/D70*参数!B$4)</f>
        <v>0.1</v>
      </c>
      <c r="H70" s="15">
        <f>IF(J69&lt;参数!B$6,H69+F70,F70)+IFERROR(E70*H69,0)</f>
        <v>24.203324883582049</v>
      </c>
      <c r="I70" s="15">
        <f t="shared" si="6"/>
        <v>51310.322653447431</v>
      </c>
      <c r="J70" s="8">
        <f t="shared" si="7"/>
        <v>-0.25637213545728366</v>
      </c>
      <c r="K70" s="1">
        <f>IF(J70&gt;参数!B$6,I70,0)</f>
        <v>0</v>
      </c>
      <c r="L70" s="1">
        <f t="shared" si="8"/>
        <v>-1000</v>
      </c>
      <c r="M70" s="12">
        <f t="shared" si="9"/>
        <v>0.93369360322745498</v>
      </c>
    </row>
    <row r="71" spans="1:13" x14ac:dyDescent="0.15">
      <c r="A71" s="2">
        <v>41180</v>
      </c>
      <c r="B71" s="1">
        <f>参数!B$2</f>
        <v>1000</v>
      </c>
      <c r="C71" s="1">
        <f>IF(J70&lt;参数!B$6,C70+B71,B71)</f>
        <v>70000</v>
      </c>
      <c r="D71" s="12">
        <v>2203.9899999999998</v>
      </c>
      <c r="E71" s="3"/>
      <c r="F71" s="3">
        <f t="shared" si="5"/>
        <v>0.45367719454262501</v>
      </c>
      <c r="G71" s="3">
        <f>IF(B71/(1+参数!B$4)/D71*参数!B$4&lt;参数!B$3,参数!B$3,B71/(1+参数!B$4)/D71*参数!B$4)</f>
        <v>0.1</v>
      </c>
      <c r="H71" s="15">
        <f>IF(J70&lt;参数!B$6,H70+F71,F71)+IFERROR(E71*H70,0)</f>
        <v>24.657002078124673</v>
      </c>
      <c r="I71" s="15">
        <f t="shared" si="6"/>
        <v>54343.78601016599</v>
      </c>
      <c r="J71" s="8">
        <f t="shared" si="7"/>
        <v>-0.22366019985477159</v>
      </c>
      <c r="K71" s="1">
        <f>IF(J71&gt;参数!B$6,I71,0)</f>
        <v>0</v>
      </c>
      <c r="L71" s="1">
        <f t="shared" si="8"/>
        <v>-1000</v>
      </c>
      <c r="M71" s="12">
        <f t="shared" si="9"/>
        <v>0.9706983422299742</v>
      </c>
    </row>
    <row r="72" spans="1:13" x14ac:dyDescent="0.15">
      <c r="A72" s="2">
        <v>41213</v>
      </c>
      <c r="B72" s="1">
        <f>参数!B$2</f>
        <v>1000</v>
      </c>
      <c r="C72" s="1">
        <f>IF(J71&lt;参数!B$6,C71+B72,B72)</f>
        <v>71000</v>
      </c>
      <c r="D72" s="12">
        <v>2170.19</v>
      </c>
      <c r="E72" s="3"/>
      <c r="F72" s="3">
        <f t="shared" si="5"/>
        <v>0.46074306857924879</v>
      </c>
      <c r="G72" s="3">
        <f>IF(B72/(1+参数!B$4)/D72*参数!B$4&lt;参数!B$3,参数!B$3,B72/(1+参数!B$4)/D72*参数!B$4)</f>
        <v>0.1</v>
      </c>
      <c r="H72" s="15">
        <f>IF(J71&lt;参数!B$6,H71+F72,F72)+IFERROR(E72*H71,0)</f>
        <v>25.117745146703921</v>
      </c>
      <c r="I72" s="15">
        <f t="shared" si="6"/>
        <v>54510.279339925386</v>
      </c>
      <c r="J72" s="8">
        <f t="shared" si="7"/>
        <v>-0.23224958676161434</v>
      </c>
      <c r="K72" s="1">
        <f>IF(J72&gt;参数!B$6,I72,0)</f>
        <v>0</v>
      </c>
      <c r="L72" s="1">
        <f t="shared" si="8"/>
        <v>-1000</v>
      </c>
      <c r="M72" s="12">
        <f t="shared" si="9"/>
        <v>0.9558118845022292</v>
      </c>
    </row>
    <row r="73" spans="1:13" x14ac:dyDescent="0.15">
      <c r="A73" s="2">
        <v>41243</v>
      </c>
      <c r="B73" s="1">
        <f>参数!B$2</f>
        <v>1000</v>
      </c>
      <c r="C73" s="1">
        <f>IF(J72&lt;参数!B$6,C72+B73,B73)</f>
        <v>72000</v>
      </c>
      <c r="D73" s="12">
        <v>2096.88</v>
      </c>
      <c r="E73" s="3"/>
      <c r="F73" s="3">
        <f t="shared" si="5"/>
        <v>0.47685132196406088</v>
      </c>
      <c r="G73" s="3">
        <f>IF(B73/(1+参数!B$4)/D73*参数!B$4&lt;参数!B$3,参数!B$3,B73/(1+参数!B$4)/D73*参数!B$4)</f>
        <v>0.1</v>
      </c>
      <c r="H73" s="15">
        <f>IF(J72&lt;参数!B$6,H72+F73,F73)+IFERROR(E73*H72,0)</f>
        <v>25.594596468667984</v>
      </c>
      <c r="I73" s="15">
        <f t="shared" si="6"/>
        <v>53668.797443220523</v>
      </c>
      <c r="J73" s="8">
        <f t="shared" si="7"/>
        <v>-0.25460003551082611</v>
      </c>
      <c r="K73" s="1">
        <f>IF(J73&gt;参数!B$6,I73,0)</f>
        <v>0</v>
      </c>
      <c r="L73" s="1">
        <f t="shared" si="8"/>
        <v>-1000</v>
      </c>
      <c r="M73" s="12">
        <f t="shared" si="9"/>
        <v>0.9235241266317854</v>
      </c>
    </row>
    <row r="74" spans="1:13" x14ac:dyDescent="0.15">
      <c r="A74" s="2">
        <v>41274</v>
      </c>
      <c r="B74" s="1">
        <f>参数!B$2</f>
        <v>1000</v>
      </c>
      <c r="C74" s="1">
        <f>IF(J73&lt;参数!B$6,C73+B74,B74)</f>
        <v>73000</v>
      </c>
      <c r="D74" s="12">
        <v>2480.64</v>
      </c>
      <c r="E74" s="3"/>
      <c r="F74" s="3">
        <f t="shared" si="5"/>
        <v>0.40308146284829721</v>
      </c>
      <c r="G74" s="3">
        <f>IF(B74/(1+参数!B$4)/D74*参数!B$4&lt;参数!B$3,参数!B$3,B74/(1+参数!B$4)/D74*参数!B$4)</f>
        <v>0.1</v>
      </c>
      <c r="H74" s="15">
        <f>IF(J73&lt;参数!B$6,H73+F74,F74)+IFERROR(E74*H73,0)</f>
        <v>25.997677931516282</v>
      </c>
      <c r="I74" s="15">
        <f t="shared" si="6"/>
        <v>64490.879784036544</v>
      </c>
      <c r="J74" s="8">
        <f t="shared" si="7"/>
        <v>-0.11656329062963633</v>
      </c>
      <c r="K74" s="1">
        <f>IF(J74&gt;参数!B$6,I74,0)</f>
        <v>0</v>
      </c>
      <c r="L74" s="1">
        <f t="shared" si="8"/>
        <v>-1000</v>
      </c>
      <c r="M74" s="12">
        <f t="shared" si="9"/>
        <v>1.0925426774483384</v>
      </c>
    </row>
    <row r="75" spans="1:13" x14ac:dyDescent="0.15">
      <c r="A75" s="2">
        <v>41305</v>
      </c>
      <c r="B75" s="1">
        <f>参数!B$2</f>
        <v>1000</v>
      </c>
      <c r="C75" s="1">
        <f>IF(J74&lt;参数!B$6,C74+B75,B75)</f>
        <v>74000</v>
      </c>
      <c r="D75" s="12">
        <v>2647.49</v>
      </c>
      <c r="E75" s="3"/>
      <c r="F75" s="3">
        <f t="shared" si="5"/>
        <v>0.37767848037197499</v>
      </c>
      <c r="G75" s="3">
        <f>IF(B75/(1+参数!B$4)/D75*参数!B$4&lt;参数!B$3,参数!B$3,B75/(1+参数!B$4)/D75*参数!B$4)</f>
        <v>0.1</v>
      </c>
      <c r="H75" s="15">
        <f>IF(J74&lt;参数!B$6,H74+F75,F75)+IFERROR(E75*H74,0)</f>
        <v>26.375356411888259</v>
      </c>
      <c r="I75" s="15">
        <f t="shared" si="6"/>
        <v>69828.492346910047</v>
      </c>
      <c r="J75" s="8">
        <f t="shared" si="7"/>
        <v>-5.6371725041756138E-2</v>
      </c>
      <c r="K75" s="1">
        <f>IF(J75&gt;参数!B$6,I75,0)</f>
        <v>0</v>
      </c>
      <c r="L75" s="1">
        <f t="shared" si="8"/>
        <v>-1000</v>
      </c>
      <c r="M75" s="12">
        <f t="shared" si="9"/>
        <v>1.1660280464387018</v>
      </c>
    </row>
    <row r="76" spans="1:13" x14ac:dyDescent="0.15">
      <c r="A76" s="2">
        <v>41333</v>
      </c>
      <c r="B76" s="1">
        <f>参数!B$2</f>
        <v>1000</v>
      </c>
      <c r="C76" s="1">
        <f>IF(J75&lt;参数!B$6,C75+B76,B76)</f>
        <v>75000</v>
      </c>
      <c r="D76" s="12">
        <v>2607.84</v>
      </c>
      <c r="E76" s="3"/>
      <c r="F76" s="3">
        <f t="shared" si="5"/>
        <v>0.38342076200993924</v>
      </c>
      <c r="G76" s="3">
        <f>IF(B76/(1+参数!B$4)/D76*参数!B$4&lt;参数!B$3,参数!B$3,B76/(1+参数!B$4)/D76*参数!B$4)</f>
        <v>0.1</v>
      </c>
      <c r="H76" s="15">
        <f>IF(J75&lt;参数!B$6,H75+F76,F76)+IFERROR(E76*H75,0)</f>
        <v>26.758777173898199</v>
      </c>
      <c r="I76" s="15">
        <f t="shared" si="6"/>
        <v>69782.609465178684</v>
      </c>
      <c r="J76" s="8">
        <f t="shared" si="7"/>
        <v>-6.9565207130950824E-2</v>
      </c>
      <c r="K76" s="1">
        <f>IF(J76&gt;参数!B$6,I76,0)</f>
        <v>0</v>
      </c>
      <c r="L76" s="1">
        <f t="shared" si="8"/>
        <v>-1000</v>
      </c>
      <c r="M76" s="12">
        <f t="shared" si="9"/>
        <v>1.1485650864119239</v>
      </c>
    </row>
    <row r="77" spans="1:13" x14ac:dyDescent="0.15">
      <c r="A77" s="2">
        <v>41362</v>
      </c>
      <c r="B77" s="1">
        <f>参数!B$2</f>
        <v>1000</v>
      </c>
      <c r="C77" s="1">
        <f>IF(J76&lt;参数!B$6,C76+B77,B77)</f>
        <v>76000</v>
      </c>
      <c r="D77" s="12">
        <v>2405.91</v>
      </c>
      <c r="E77" s="3"/>
      <c r="F77" s="3">
        <f t="shared" si="5"/>
        <v>0.41560158110652518</v>
      </c>
      <c r="G77" s="3">
        <f>IF(B77/(1+参数!B$4)/D77*参数!B$4&lt;参数!B$3,参数!B$3,B77/(1+参数!B$4)/D77*参数!B$4)</f>
        <v>0.1</v>
      </c>
      <c r="H77" s="15">
        <f>IF(J76&lt;参数!B$6,H76+F77,F77)+IFERROR(E77*H76,0)</f>
        <v>27.174378755004724</v>
      </c>
      <c r="I77" s="15">
        <f t="shared" si="6"/>
        <v>65379.109590453416</v>
      </c>
      <c r="J77" s="8">
        <f t="shared" si="7"/>
        <v>-0.1397485580203498</v>
      </c>
      <c r="K77" s="1">
        <f>IF(J77&gt;参数!B$6,I77,0)</f>
        <v>0</v>
      </c>
      <c r="L77" s="1">
        <f t="shared" si="8"/>
        <v>-1000</v>
      </c>
      <c r="M77" s="12">
        <f t="shared" si="9"/>
        <v>1.0596295121822319</v>
      </c>
    </row>
    <row r="78" spans="1:13" x14ac:dyDescent="0.15">
      <c r="A78" s="2">
        <v>41390</v>
      </c>
      <c r="B78" s="1">
        <f>参数!B$2</f>
        <v>1000</v>
      </c>
      <c r="C78" s="1">
        <f>IF(J77&lt;参数!B$6,C77+B78,B78)</f>
        <v>77000</v>
      </c>
      <c r="D78" s="12">
        <v>2364.56</v>
      </c>
      <c r="E78" s="3"/>
      <c r="F78" s="3">
        <f t="shared" si="5"/>
        <v>0.42286937104577593</v>
      </c>
      <c r="G78" s="3">
        <f>IF(B78/(1+参数!B$4)/D78*参数!B$4&lt;参数!B$3,参数!B$3,B78/(1+参数!B$4)/D78*参数!B$4)</f>
        <v>0.1</v>
      </c>
      <c r="H78" s="15">
        <f>IF(J77&lt;参数!B$6,H77+F78,F78)+IFERROR(E78*H77,0)</f>
        <v>27.597248126050502</v>
      </c>
      <c r="I78" s="15">
        <f t="shared" si="6"/>
        <v>65255.349028933975</v>
      </c>
      <c r="J78" s="8">
        <f t="shared" si="7"/>
        <v>-0.15252793468916914</v>
      </c>
      <c r="K78" s="1">
        <f>IF(J78&gt;参数!B$6,I78,0)</f>
        <v>0</v>
      </c>
      <c r="L78" s="1">
        <f t="shared" si="8"/>
        <v>-1000</v>
      </c>
      <c r="M78" s="12">
        <f t="shared" si="9"/>
        <v>1.0414178249916324</v>
      </c>
    </row>
    <row r="79" spans="1:13" x14ac:dyDescent="0.15">
      <c r="A79" s="2">
        <v>41425</v>
      </c>
      <c r="B79" s="1">
        <f>参数!B$2</f>
        <v>1000</v>
      </c>
      <c r="C79" s="1">
        <f>IF(J78&lt;参数!B$6,C78+B79,B79)</f>
        <v>78000</v>
      </c>
      <c r="D79" s="12">
        <v>2476.8000000000002</v>
      </c>
      <c r="E79" s="3"/>
      <c r="F79" s="3">
        <f t="shared" si="5"/>
        <v>0.40370639534883718</v>
      </c>
      <c r="G79" s="3">
        <f>IF(B79/(1+参数!B$4)/D79*参数!B$4&lt;参数!B$3,参数!B$3,B79/(1+参数!B$4)/D79*参数!B$4)</f>
        <v>0.1</v>
      </c>
      <c r="H79" s="15">
        <f>IF(J78&lt;参数!B$6,H78+F79,F79)+IFERROR(E79*H78,0)</f>
        <v>28.00095452139934</v>
      </c>
      <c r="I79" s="15">
        <f t="shared" si="6"/>
        <v>69352.764158601887</v>
      </c>
      <c r="J79" s="8">
        <f t="shared" si="7"/>
        <v>-0.11086199796664242</v>
      </c>
      <c r="K79" s="1">
        <f>IF(J79&gt;参数!B$6,I79,0)</f>
        <v>0</v>
      </c>
      <c r="L79" s="1">
        <f t="shared" si="8"/>
        <v>-1000</v>
      </c>
      <c r="M79" s="12">
        <f t="shared" si="9"/>
        <v>1.0908514349135887</v>
      </c>
    </row>
    <row r="80" spans="1:13" x14ac:dyDescent="0.15">
      <c r="A80" s="2">
        <v>41453</v>
      </c>
      <c r="B80" s="1">
        <f>参数!B$2</f>
        <v>1000</v>
      </c>
      <c r="C80" s="1">
        <f>IF(J79&lt;参数!B$6,C79+B80,B80)</f>
        <v>79000</v>
      </c>
      <c r="D80" s="12">
        <v>2087.0500000000002</v>
      </c>
      <c r="E80" s="3"/>
      <c r="F80" s="3">
        <f t="shared" si="5"/>
        <v>0.47909729043386595</v>
      </c>
      <c r="G80" s="3">
        <f>IF(B80/(1+参数!B$4)/D80*参数!B$4&lt;参数!B$3,参数!B$3,B80/(1+参数!B$4)/D80*参数!B$4)</f>
        <v>0.1</v>
      </c>
      <c r="H80" s="15">
        <f>IF(J79&lt;参数!B$6,H79+F80,F80)+IFERROR(E80*H79,0)</f>
        <v>28.480051811833206</v>
      </c>
      <c r="I80" s="15">
        <f t="shared" si="6"/>
        <v>59439.292133886498</v>
      </c>
      <c r="J80" s="8">
        <f t="shared" si="7"/>
        <v>-0.24760389703941144</v>
      </c>
      <c r="K80" s="1">
        <f>IF(J80&gt;参数!B$6,I80,0)</f>
        <v>0</v>
      </c>
      <c r="L80" s="1">
        <f t="shared" si="8"/>
        <v>-1000</v>
      </c>
      <c r="M80" s="12">
        <f t="shared" si="9"/>
        <v>0.91919472191392348</v>
      </c>
    </row>
    <row r="81" spans="1:13" x14ac:dyDescent="0.15">
      <c r="A81" s="2">
        <v>41486</v>
      </c>
      <c r="B81" s="1">
        <f>参数!B$2</f>
        <v>1000</v>
      </c>
      <c r="C81" s="1">
        <f>IF(J80&lt;参数!B$6,C80+B81,B81)</f>
        <v>80000</v>
      </c>
      <c r="D81" s="12">
        <v>2054.19</v>
      </c>
      <c r="E81" s="3"/>
      <c r="F81" s="3">
        <f t="shared" si="5"/>
        <v>0.48676120514655408</v>
      </c>
      <c r="G81" s="3">
        <f>IF(B81/(1+参数!B$4)/D81*参数!B$4&lt;参数!B$3,参数!B$3,B81/(1+参数!B$4)/D81*参数!B$4)</f>
        <v>0.1</v>
      </c>
      <c r="H81" s="15">
        <f>IF(J80&lt;参数!B$6,H80+F81,F81)+IFERROR(E81*H80,0)</f>
        <v>28.96681301697976</v>
      </c>
      <c r="I81" s="15">
        <f t="shared" si="6"/>
        <v>59503.337631349656</v>
      </c>
      <c r="J81" s="8">
        <f t="shared" si="7"/>
        <v>-0.25620827960812931</v>
      </c>
      <c r="K81" s="1">
        <f>IF(J81&gt;参数!B$6,I81,0)</f>
        <v>0</v>
      </c>
      <c r="L81" s="1">
        <f t="shared" si="8"/>
        <v>-1000</v>
      </c>
      <c r="M81" s="12">
        <f t="shared" si="9"/>
        <v>0.90472226626499719</v>
      </c>
    </row>
    <row r="82" spans="1:13" x14ac:dyDescent="0.15">
      <c r="A82" s="2">
        <v>41516</v>
      </c>
      <c r="B82" s="1">
        <f>参数!B$2</f>
        <v>1000</v>
      </c>
      <c r="C82" s="1">
        <f>IF(J81&lt;参数!B$6,C81+B82,B82)</f>
        <v>81000</v>
      </c>
      <c r="D82" s="12">
        <v>2162.92</v>
      </c>
      <c r="E82" s="3"/>
      <c r="F82" s="3">
        <f t="shared" si="5"/>
        <v>0.46229171675327796</v>
      </c>
      <c r="G82" s="3">
        <f>IF(B82/(1+参数!B$4)/D82*参数!B$4&lt;参数!B$3,参数!B$3,B82/(1+参数!B$4)/D82*参数!B$4)</f>
        <v>0.1</v>
      </c>
      <c r="H82" s="15">
        <f>IF(J81&lt;参数!B$6,H81+F82,F82)+IFERROR(E82*H81,0)</f>
        <v>29.429104733733038</v>
      </c>
      <c r="I82" s="15">
        <f t="shared" si="6"/>
        <v>63652.799210685866</v>
      </c>
      <c r="J82" s="8">
        <f t="shared" si="7"/>
        <v>-0.21416297270758189</v>
      </c>
      <c r="K82" s="1">
        <f>IF(J82&gt;参数!B$6,I82,0)</f>
        <v>0</v>
      </c>
      <c r="L82" s="1">
        <f t="shared" si="8"/>
        <v>-1000</v>
      </c>
      <c r="M82" s="12">
        <f t="shared" si="9"/>
        <v>0.95260997480753373</v>
      </c>
    </row>
    <row r="83" spans="1:13" x14ac:dyDescent="0.15">
      <c r="A83" s="2">
        <v>41547</v>
      </c>
      <c r="B83" s="1">
        <f>参数!B$2</f>
        <v>1000</v>
      </c>
      <c r="C83" s="1">
        <f>IF(J82&lt;参数!B$6,C82+B83,B83)</f>
        <v>82000</v>
      </c>
      <c r="D83" s="12">
        <v>2243.21</v>
      </c>
      <c r="E83" s="3"/>
      <c r="F83" s="3">
        <f t="shared" si="5"/>
        <v>0.44574515983791085</v>
      </c>
      <c r="G83" s="3">
        <f>IF(B83/(1+参数!B$4)/D83*参数!B$4&lt;参数!B$3,参数!B$3,B83/(1+参数!B$4)/D83*参数!B$4)</f>
        <v>0.1</v>
      </c>
      <c r="H83" s="15">
        <f>IF(J82&lt;参数!B$6,H82+F83,F83)+IFERROR(E83*H82,0)</f>
        <v>29.87484989357095</v>
      </c>
      <c r="I83" s="15">
        <f t="shared" si="6"/>
        <v>67015.56202975729</v>
      </c>
      <c r="J83" s="8">
        <f t="shared" si="7"/>
        <v>-0.18273704841759408</v>
      </c>
      <c r="K83" s="1">
        <f>IF(J83&gt;参数!B$6,I83,0)</f>
        <v>0</v>
      </c>
      <c r="L83" s="1">
        <f t="shared" si="8"/>
        <v>-1000</v>
      </c>
      <c r="M83" s="12">
        <f t="shared" si="9"/>
        <v>0.98797191832707987</v>
      </c>
    </row>
    <row r="84" spans="1:13" x14ac:dyDescent="0.15">
      <c r="A84" s="2">
        <v>41578</v>
      </c>
      <c r="B84" s="1">
        <f>参数!B$2</f>
        <v>1000</v>
      </c>
      <c r="C84" s="1">
        <f>IF(J83&lt;参数!B$6,C83+B84,B84)</f>
        <v>83000</v>
      </c>
      <c r="D84" s="12">
        <v>2226.21</v>
      </c>
      <c r="E84" s="3"/>
      <c r="F84" s="3">
        <f t="shared" si="5"/>
        <v>0.44914900211570336</v>
      </c>
      <c r="G84" s="3">
        <f>IF(B84/(1+参数!B$4)/D84*参数!B$4&lt;参数!B$3,参数!B$3,B84/(1+参数!B$4)/D84*参数!B$4)</f>
        <v>0.1</v>
      </c>
      <c r="H84" s="15">
        <f>IF(J83&lt;参数!B$6,H83+F84,F84)+IFERROR(E84*H83,0)</f>
        <v>30.323998895686653</v>
      </c>
      <c r="I84" s="15">
        <f t="shared" si="6"/>
        <v>67507.589581566586</v>
      </c>
      <c r="J84" s="8">
        <f t="shared" si="7"/>
        <v>-0.18665554721004118</v>
      </c>
      <c r="K84" s="1">
        <f>IF(J84&gt;参数!B$6,I84,0)</f>
        <v>0</v>
      </c>
      <c r="L84" s="1">
        <f t="shared" si="8"/>
        <v>-1000</v>
      </c>
      <c r="M84" s="12">
        <f t="shared" si="9"/>
        <v>0.98048464668886492</v>
      </c>
    </row>
    <row r="85" spans="1:13" x14ac:dyDescent="0.15">
      <c r="A85" s="2">
        <v>41607</v>
      </c>
      <c r="B85" s="1">
        <f>参数!B$2</f>
        <v>1000</v>
      </c>
      <c r="C85" s="1">
        <f>IF(J84&lt;参数!B$6,C84+B85,B85)</f>
        <v>84000</v>
      </c>
      <c r="D85" s="12">
        <v>2267.7600000000002</v>
      </c>
      <c r="E85" s="3"/>
      <c r="F85" s="3">
        <f t="shared" si="5"/>
        <v>0.44091967403958088</v>
      </c>
      <c r="G85" s="3">
        <f>IF(B85/(1+参数!B$4)/D85*参数!B$4&lt;参数!B$3,参数!B$3,B85/(1+参数!B$4)/D85*参数!B$4)</f>
        <v>0.1</v>
      </c>
      <c r="H85" s="15">
        <f>IF(J84&lt;参数!B$6,H84+F85,F85)+IFERROR(E85*H84,0)</f>
        <v>30.764918569726234</v>
      </c>
      <c r="I85" s="15">
        <f t="shared" si="6"/>
        <v>69767.451735682378</v>
      </c>
      <c r="J85" s="8">
        <f t="shared" si="7"/>
        <v>-0.16943509838473358</v>
      </c>
      <c r="K85" s="1">
        <f>IF(J85&gt;参数!B$6,I85,0)</f>
        <v>0</v>
      </c>
      <c r="L85" s="1">
        <f t="shared" si="8"/>
        <v>-1000</v>
      </c>
      <c r="M85" s="12">
        <f t="shared" si="9"/>
        <v>0.99878441942814944</v>
      </c>
    </row>
    <row r="86" spans="1:13" x14ac:dyDescent="0.15">
      <c r="A86" s="2">
        <v>41639</v>
      </c>
      <c r="B86" s="1">
        <f>参数!B$2</f>
        <v>1000</v>
      </c>
      <c r="C86" s="1">
        <f>IF(J85&lt;参数!B$6,C85+B86,B86)</f>
        <v>85000</v>
      </c>
      <c r="D86" s="12">
        <v>2155.23</v>
      </c>
      <c r="E86" s="3"/>
      <c r="F86" s="3">
        <f t="shared" si="5"/>
        <v>0.46394120349104273</v>
      </c>
      <c r="G86" s="3">
        <f>IF(B86/(1+参数!B$4)/D86*参数!B$4&lt;参数!B$3,参数!B$3,B86/(1+参数!B$4)/D86*参数!B$4)</f>
        <v>0.1</v>
      </c>
      <c r="H86" s="15">
        <f>IF(J85&lt;参数!B$6,H85+F86,F86)+IFERROR(E86*H85,0)</f>
        <v>31.228859773217277</v>
      </c>
      <c r="I86" s="15">
        <f t="shared" si="6"/>
        <v>67305.375449031068</v>
      </c>
      <c r="J86" s="8">
        <f t="shared" si="7"/>
        <v>-0.20817205354081092</v>
      </c>
      <c r="K86" s="1">
        <f>IF(J86&gt;参数!B$6,I86,0)</f>
        <v>0</v>
      </c>
      <c r="L86" s="1">
        <f t="shared" si="8"/>
        <v>-1000</v>
      </c>
      <c r="M86" s="12">
        <f t="shared" si="9"/>
        <v>0.94922308546059997</v>
      </c>
    </row>
    <row r="87" spans="1:13" x14ac:dyDescent="0.15">
      <c r="A87" s="2">
        <v>41669</v>
      </c>
      <c r="B87" s="1">
        <f>参数!B$2</f>
        <v>1000</v>
      </c>
      <c r="C87" s="1">
        <f>IF(J86&lt;参数!B$6,C86+B87,B87)</f>
        <v>86000</v>
      </c>
      <c r="D87" s="12">
        <v>2019.94</v>
      </c>
      <c r="E87" s="3"/>
      <c r="F87" s="3">
        <f t="shared" si="5"/>
        <v>0.49501470340703185</v>
      </c>
      <c r="G87" s="3">
        <f>IF(B87/(1+参数!B$4)/D87*参数!B$4&lt;参数!B$3,参数!B$3,B87/(1+参数!B$4)/D87*参数!B$4)</f>
        <v>0.1</v>
      </c>
      <c r="H87" s="15">
        <f>IF(J86&lt;参数!B$6,H86+F87,F87)+IFERROR(E87*H86,0)</f>
        <v>31.72387447662431</v>
      </c>
      <c r="I87" s="15">
        <f t="shared" si="6"/>
        <v>64080.32301031251</v>
      </c>
      <c r="J87" s="8">
        <f t="shared" si="7"/>
        <v>-0.25487996499636612</v>
      </c>
      <c r="K87" s="1">
        <f>IF(J87&gt;参数!B$6,I87,0)</f>
        <v>0</v>
      </c>
      <c r="L87" s="1">
        <f t="shared" si="8"/>
        <v>-1000</v>
      </c>
      <c r="M87" s="12">
        <f t="shared" si="9"/>
        <v>0.88963761605271108</v>
      </c>
    </row>
    <row r="88" spans="1:13" x14ac:dyDescent="0.15">
      <c r="A88" s="2">
        <v>41698</v>
      </c>
      <c r="B88" s="1">
        <f>参数!B$2</f>
        <v>1000</v>
      </c>
      <c r="C88" s="1">
        <f>IF(J87&lt;参数!B$6,C87+B88,B88)</f>
        <v>87000</v>
      </c>
      <c r="D88" s="12">
        <v>1990.22</v>
      </c>
      <c r="E88" s="3"/>
      <c r="F88" s="3">
        <f t="shared" si="5"/>
        <v>0.50240676910090343</v>
      </c>
      <c r="G88" s="3">
        <f>IF(B88/(1+参数!B$4)/D88*参数!B$4&lt;参数!B$3,参数!B$3,B88/(1+参数!B$4)/D88*参数!B$4)</f>
        <v>0.1</v>
      </c>
      <c r="H88" s="15">
        <f>IF(J87&lt;参数!B$6,H87+F88,F88)+IFERROR(E88*H87,0)</f>
        <v>32.226281245725211</v>
      </c>
      <c r="I88" s="15">
        <f t="shared" si="6"/>
        <v>64137.389460867227</v>
      </c>
      <c r="J88" s="8">
        <f t="shared" si="7"/>
        <v>-0.26278862688658355</v>
      </c>
      <c r="K88" s="1">
        <f>IF(J88&gt;参数!B$6,I88,0)</f>
        <v>0</v>
      </c>
      <c r="L88" s="1">
        <f t="shared" si="8"/>
        <v>-1000</v>
      </c>
      <c r="M88" s="12">
        <f t="shared" si="9"/>
        <v>0.8765481035181375</v>
      </c>
    </row>
    <row r="89" spans="1:13" x14ac:dyDescent="0.15">
      <c r="A89" s="2">
        <v>41729</v>
      </c>
      <c r="B89" s="1">
        <f>参数!B$2</f>
        <v>1000</v>
      </c>
      <c r="C89" s="1">
        <f>IF(J88&lt;参数!B$6,C88+B89,B89)</f>
        <v>88000</v>
      </c>
      <c r="D89" s="12">
        <v>1977.91</v>
      </c>
      <c r="E89" s="3"/>
      <c r="F89" s="3">
        <f t="shared" si="5"/>
        <v>0.50553361881986536</v>
      </c>
      <c r="G89" s="3">
        <f>IF(B89/(1+参数!B$4)/D89*参数!B$4&lt;参数!B$3,参数!B$3,B89/(1+参数!B$4)/D89*参数!B$4)</f>
        <v>0.1</v>
      </c>
      <c r="H89" s="15">
        <f>IF(J88&lt;参数!B$6,H88+F89,F89)+IFERROR(E89*H88,0)</f>
        <v>32.731814864545079</v>
      </c>
      <c r="I89" s="15">
        <f t="shared" si="6"/>
        <v>64740.583938732358</v>
      </c>
      <c r="J89" s="8">
        <f t="shared" si="7"/>
        <v>-0.26431154615076868</v>
      </c>
      <c r="K89" s="1">
        <f>IF(J89&gt;参数!B$6,I89,0)</f>
        <v>0</v>
      </c>
      <c r="L89" s="1">
        <f t="shared" si="8"/>
        <v>-1000</v>
      </c>
      <c r="M89" s="12">
        <f t="shared" si="9"/>
        <v>0.87112643799658296</v>
      </c>
    </row>
    <row r="90" spans="1:13" x14ac:dyDescent="0.15">
      <c r="A90" s="2">
        <v>41759</v>
      </c>
      <c r="B90" s="1">
        <f>参数!B$2</f>
        <v>1000</v>
      </c>
      <c r="C90" s="1">
        <f>IF(J89&lt;参数!B$6,C89+B90,B90)</f>
        <v>89000</v>
      </c>
      <c r="D90" s="12">
        <v>2000.62</v>
      </c>
      <c r="E90" s="3"/>
      <c r="F90" s="3">
        <f t="shared" si="5"/>
        <v>0.49979506353030562</v>
      </c>
      <c r="G90" s="3">
        <f>IF(B90/(1+参数!B$4)/D90*参数!B$4&lt;参数!B$3,参数!B$3,B90/(1+参数!B$4)/D90*参数!B$4)</f>
        <v>0.1</v>
      </c>
      <c r="H90" s="15">
        <f>IF(J89&lt;参数!B$6,H89+F90,F90)+IFERROR(E90*H89,0)</f>
        <v>33.231609928075386</v>
      </c>
      <c r="I90" s="15">
        <f t="shared" si="6"/>
        <v>66483.82345430617</v>
      </c>
      <c r="J90" s="8">
        <f t="shared" si="7"/>
        <v>-0.25299074770442509</v>
      </c>
      <c r="K90" s="1">
        <f>IF(J90&gt;参数!B$6,I90,0)</f>
        <v>0</v>
      </c>
      <c r="L90" s="1">
        <f t="shared" si="8"/>
        <v>-1000</v>
      </c>
      <c r="M90" s="12">
        <f t="shared" si="9"/>
        <v>0.88112855204975138</v>
      </c>
    </row>
    <row r="91" spans="1:13" x14ac:dyDescent="0.15">
      <c r="A91" s="2">
        <v>41789</v>
      </c>
      <c r="B91" s="1">
        <f>参数!B$2</f>
        <v>1000</v>
      </c>
      <c r="C91" s="1">
        <f>IF(J90&lt;参数!B$6,C90+B91,B91)</f>
        <v>90000</v>
      </c>
      <c r="D91" s="12">
        <v>1997.9</v>
      </c>
      <c r="E91" s="3"/>
      <c r="F91" s="3">
        <f t="shared" si="5"/>
        <v>0.50047549927423796</v>
      </c>
      <c r="G91" s="3">
        <f>IF(B91/(1+参数!B$4)/D91*参数!B$4&lt;参数!B$3,参数!B$3,B91/(1+参数!B$4)/D91*参数!B$4)</f>
        <v>0.1</v>
      </c>
      <c r="H91" s="15">
        <f>IF(J90&lt;参数!B$6,H90+F91,F91)+IFERROR(E91*H90,0)</f>
        <v>33.732085427349624</v>
      </c>
      <c r="I91" s="15">
        <f t="shared" si="6"/>
        <v>67393.333475301813</v>
      </c>
      <c r="J91" s="8">
        <f t="shared" si="7"/>
        <v>-0.25118518360775766</v>
      </c>
      <c r="K91" s="1">
        <f>IF(J91&gt;参数!B$6,I91,0)</f>
        <v>0</v>
      </c>
      <c r="L91" s="1">
        <f t="shared" si="8"/>
        <v>-1000</v>
      </c>
      <c r="M91" s="12">
        <f t="shared" si="9"/>
        <v>0.87993058858763706</v>
      </c>
    </row>
    <row r="92" spans="1:13" x14ac:dyDescent="0.15">
      <c r="A92" s="2">
        <v>41820</v>
      </c>
      <c r="B92" s="1">
        <f>参数!B$2</f>
        <v>1000</v>
      </c>
      <c r="C92" s="1">
        <f>IF(J91&lt;参数!B$6,C91+B92,B92)</f>
        <v>91000</v>
      </c>
      <c r="D92" s="12">
        <v>1993.47</v>
      </c>
      <c r="E92" s="3"/>
      <c r="F92" s="3">
        <f t="shared" si="5"/>
        <v>0.50158768378756635</v>
      </c>
      <c r="G92" s="3">
        <f>IF(B92/(1+参数!B$4)/D92*参数!B$4&lt;参数!B$3,参数!B$3,B92/(1+参数!B$4)/D92*参数!B$4)</f>
        <v>0.1</v>
      </c>
      <c r="H92" s="15">
        <f>IF(J91&lt;参数!B$6,H91+F92,F92)+IFERROR(E92*H91,0)</f>
        <v>34.233673111137193</v>
      </c>
      <c r="I92" s="15">
        <f t="shared" si="6"/>
        <v>68243.800336858665</v>
      </c>
      <c r="J92" s="8">
        <f t="shared" si="7"/>
        <v>-0.25006812816638835</v>
      </c>
      <c r="K92" s="1">
        <f>IF(J92&gt;参数!B$6,I92,0)</f>
        <v>0</v>
      </c>
      <c r="L92" s="1">
        <f t="shared" si="8"/>
        <v>-1000</v>
      </c>
      <c r="M92" s="12">
        <f t="shared" si="9"/>
        <v>0.87797949368426687</v>
      </c>
    </row>
    <row r="93" spans="1:13" x14ac:dyDescent="0.15">
      <c r="A93" s="2">
        <v>41851</v>
      </c>
      <c r="B93" s="1">
        <f>参数!B$2</f>
        <v>1000</v>
      </c>
      <c r="C93" s="1">
        <f>IF(J92&lt;参数!B$6,C92+B93,B93)</f>
        <v>92000</v>
      </c>
      <c r="D93" s="12">
        <v>2182.7600000000002</v>
      </c>
      <c r="E93" s="3"/>
      <c r="F93" s="3">
        <f t="shared" si="5"/>
        <v>0.45808975792116396</v>
      </c>
      <c r="G93" s="3">
        <f>IF(B93/(1+参数!B$4)/D93*参数!B$4&lt;参数!B$3,参数!B$3,B93/(1+参数!B$4)/D93*参数!B$4)</f>
        <v>0.1</v>
      </c>
      <c r="H93" s="15">
        <f>IF(J92&lt;参数!B$6,H92+F93,F93)+IFERROR(E93*H92,0)</f>
        <v>34.691762869058358</v>
      </c>
      <c r="I93" s="15">
        <f t="shared" si="6"/>
        <v>75723.792320065826</v>
      </c>
      <c r="J93" s="8">
        <f t="shared" si="7"/>
        <v>-0.17691530086884977</v>
      </c>
      <c r="K93" s="1">
        <f>IF(J93&gt;参数!B$6,I93,0)</f>
        <v>0</v>
      </c>
      <c r="L93" s="1">
        <f t="shared" si="8"/>
        <v>-1000</v>
      </c>
      <c r="M93" s="12">
        <f t="shared" si="9"/>
        <v>0.96134806123707428</v>
      </c>
    </row>
    <row r="94" spans="1:13" x14ac:dyDescent="0.15">
      <c r="A94" s="2">
        <v>41880</v>
      </c>
      <c r="B94" s="1">
        <f>参数!B$2</f>
        <v>1000</v>
      </c>
      <c r="C94" s="1">
        <f>IF(J93&lt;参数!B$6,C93+B94,B94)</f>
        <v>93000</v>
      </c>
      <c r="D94" s="12">
        <v>2134.1799999999998</v>
      </c>
      <c r="E94" s="3"/>
      <c r="F94" s="3">
        <f t="shared" si="5"/>
        <v>0.46851718224329719</v>
      </c>
      <c r="G94" s="3">
        <f>IF(B94/(1+参数!B$4)/D94*参数!B$4&lt;参数!B$3,参数!B$3,B94/(1+参数!B$4)/D94*参数!B$4)</f>
        <v>0.1</v>
      </c>
      <c r="H94" s="15">
        <f>IF(J93&lt;参数!B$6,H93+F94,F94)+IFERROR(E94*H93,0)</f>
        <v>35.160280051301655</v>
      </c>
      <c r="I94" s="15">
        <f t="shared" si="6"/>
        <v>75038.366479886958</v>
      </c>
      <c r="J94" s="8">
        <f t="shared" si="7"/>
        <v>-0.1931358443022908</v>
      </c>
      <c r="K94" s="1">
        <f>IF(J94&gt;参数!B$6,I94,0)</f>
        <v>0</v>
      </c>
      <c r="L94" s="1">
        <f t="shared" si="8"/>
        <v>-1000</v>
      </c>
      <c r="M94" s="12">
        <f t="shared" si="9"/>
        <v>0.9399520814615161</v>
      </c>
    </row>
    <row r="95" spans="1:13" x14ac:dyDescent="0.15">
      <c r="A95" s="2">
        <v>41912</v>
      </c>
      <c r="B95" s="1">
        <f>参数!B$2</f>
        <v>1000</v>
      </c>
      <c r="C95" s="1">
        <f>IF(J94&lt;参数!B$6,C94+B95,B95)</f>
        <v>94000</v>
      </c>
      <c r="D95" s="12">
        <v>2199.08</v>
      </c>
      <c r="E95" s="3"/>
      <c r="F95" s="3">
        <f t="shared" si="5"/>
        <v>0.45469014315077216</v>
      </c>
      <c r="G95" s="3">
        <f>IF(B95/(1+参数!B$4)/D95*参数!B$4&lt;参数!B$3,参数!B$3,B95/(1+参数!B$4)/D95*参数!B$4)</f>
        <v>0.1</v>
      </c>
      <c r="H95" s="15">
        <f>IF(J94&lt;参数!B$6,H94+F95,F95)+IFERROR(E95*H94,0)</f>
        <v>35.614970194452425</v>
      </c>
      <c r="I95" s="15">
        <f t="shared" si="6"/>
        <v>78320.168655216432</v>
      </c>
      <c r="J95" s="8">
        <f t="shared" si="7"/>
        <v>-0.1668067164338678</v>
      </c>
      <c r="K95" s="1">
        <f>IF(J95&gt;参数!B$6,I95,0)</f>
        <v>0</v>
      </c>
      <c r="L95" s="1">
        <f t="shared" si="8"/>
        <v>-1000</v>
      </c>
      <c r="M95" s="12">
        <f t="shared" si="9"/>
        <v>0.96853584200976073</v>
      </c>
    </row>
    <row r="96" spans="1:13" x14ac:dyDescent="0.15">
      <c r="A96" s="2">
        <v>41943</v>
      </c>
      <c r="B96" s="1">
        <f>参数!B$2</f>
        <v>1000</v>
      </c>
      <c r="C96" s="1">
        <f>IF(J95&lt;参数!B$6,C95+B96,B96)</f>
        <v>95000</v>
      </c>
      <c r="D96" s="12">
        <v>2263.7600000000002</v>
      </c>
      <c r="E96" s="3"/>
      <c r="F96" s="3">
        <f t="shared" si="5"/>
        <v>0.44169876665370883</v>
      </c>
      <c r="G96" s="3">
        <f>IF(B96/(1+参数!B$4)/D96*参数!B$4&lt;参数!B$3,参数!B$3,B96/(1+参数!B$4)/D96*参数!B$4)</f>
        <v>0.1</v>
      </c>
      <c r="H96" s="15">
        <f>IF(J95&lt;参数!B$6,H95+F96,F96)+IFERROR(E96*H95,0)</f>
        <v>36.056668961106134</v>
      </c>
      <c r="I96" s="15">
        <f t="shared" si="6"/>
        <v>81623.64492739363</v>
      </c>
      <c r="J96" s="8">
        <f t="shared" si="7"/>
        <v>-0.14080373760638287</v>
      </c>
      <c r="K96" s="1">
        <f>IF(J96&gt;参数!B$6,I96,0)</f>
        <v>0</v>
      </c>
      <c r="L96" s="1">
        <f t="shared" si="8"/>
        <v>-1000</v>
      </c>
      <c r="M96" s="12">
        <f t="shared" si="9"/>
        <v>0.99702270845445207</v>
      </c>
    </row>
    <row r="97" spans="1:13" x14ac:dyDescent="0.15">
      <c r="A97" s="2">
        <v>41971</v>
      </c>
      <c r="B97" s="1">
        <f>参数!B$2</f>
        <v>1000</v>
      </c>
      <c r="C97" s="1">
        <f>IF(J96&lt;参数!B$6,C96+B97,B97)</f>
        <v>96000</v>
      </c>
      <c r="D97" s="12">
        <v>2570.58</v>
      </c>
      <c r="E97" s="3"/>
      <c r="F97" s="3">
        <f t="shared" si="5"/>
        <v>0.38897836285974374</v>
      </c>
      <c r="G97" s="3">
        <f>IF(B97/(1+参数!B$4)/D97*参数!B$4&lt;参数!B$3,参数!B$3,B97/(1+参数!B$4)/D97*参数!B$4)</f>
        <v>0.1</v>
      </c>
      <c r="H97" s="15">
        <f>IF(J96&lt;参数!B$6,H96+F97,F97)+IFERROR(E97*H96,0)</f>
        <v>36.445647323965879</v>
      </c>
      <c r="I97" s="15">
        <f t="shared" si="6"/>
        <v>93686.452098040201</v>
      </c>
      <c r="J97" s="8">
        <f t="shared" si="7"/>
        <v>-2.4099457312081185E-2</v>
      </c>
      <c r="K97" s="1">
        <f>IF(J97&gt;参数!B$6,I97,0)</f>
        <v>0</v>
      </c>
      <c r="L97" s="1">
        <f t="shared" si="8"/>
        <v>-1000</v>
      </c>
      <c r="M97" s="12">
        <f t="shared" si="9"/>
        <v>1.1321547486919308</v>
      </c>
    </row>
    <row r="98" spans="1:13" x14ac:dyDescent="0.15">
      <c r="A98" s="2">
        <v>42004</v>
      </c>
      <c r="B98" s="1">
        <f>参数!B$2</f>
        <v>1000</v>
      </c>
      <c r="C98" s="1">
        <f>IF(J97&lt;参数!B$6,C97+B98,B98)</f>
        <v>97000</v>
      </c>
      <c r="D98" s="12">
        <v>3440.6</v>
      </c>
      <c r="E98" s="3"/>
      <c r="F98" s="3">
        <f t="shared" si="5"/>
        <v>0.29061791547985816</v>
      </c>
      <c r="G98" s="3">
        <f>IF(B98/(1+参数!B$4)/D98*参数!B$4&lt;参数!B$3,参数!B$3,B98/(1+参数!B$4)/D98*参数!B$4)</f>
        <v>0.1</v>
      </c>
      <c r="H98" s="15">
        <f>IF(J97&lt;参数!B$6,H97+F98,F98)+IFERROR(E98*H97,0)</f>
        <v>36.736265239445736</v>
      </c>
      <c r="I98" s="15">
        <f t="shared" si="6"/>
        <v>126394.79418283699</v>
      </c>
      <c r="J98" s="8">
        <f t="shared" si="7"/>
        <v>0.30303911528697935</v>
      </c>
      <c r="K98" s="1">
        <f>IF(J98&gt;参数!B$6,I98,0)</f>
        <v>0</v>
      </c>
      <c r="L98" s="1">
        <f t="shared" si="8"/>
        <v>-1000</v>
      </c>
      <c r="M98" s="12">
        <f t="shared" si="9"/>
        <v>1.5153356940260396</v>
      </c>
    </row>
    <row r="99" spans="1:13" x14ac:dyDescent="0.15">
      <c r="A99" s="2">
        <v>42034</v>
      </c>
      <c r="B99" s="1">
        <f>参数!B$2</f>
        <v>1000</v>
      </c>
      <c r="C99" s="1">
        <f>IF(J98&lt;参数!B$6,C98+B99,B99)</f>
        <v>98000</v>
      </c>
      <c r="D99" s="12">
        <v>3251.42</v>
      </c>
      <c r="E99" s="3"/>
      <c r="F99" s="3">
        <f t="shared" si="5"/>
        <v>0.30752717274298613</v>
      </c>
      <c r="G99" s="3">
        <f>IF(B99/(1+参数!B$4)/D99*参数!B$4&lt;参数!B$3,参数!B$3,B99/(1+参数!B$4)/D99*参数!B$4)</f>
        <v>0.1</v>
      </c>
      <c r="H99" s="15">
        <f>IF(J98&lt;参数!B$6,H98+F99,F99)+IFERROR(E99*H98,0)</f>
        <v>37.043792412188722</v>
      </c>
      <c r="I99" s="15">
        <f t="shared" si="6"/>
        <v>120444.92752483865</v>
      </c>
      <c r="J99" s="8">
        <f t="shared" si="7"/>
        <v>0.22902987270243536</v>
      </c>
      <c r="K99" s="1">
        <f>IF(J99&gt;参数!B$6,I99,0)</f>
        <v>0</v>
      </c>
      <c r="L99" s="1">
        <f t="shared" si="8"/>
        <v>-1000</v>
      </c>
      <c r="M99" s="12">
        <f t="shared" si="9"/>
        <v>1.4320155735250089</v>
      </c>
    </row>
    <row r="100" spans="1:13" x14ac:dyDescent="0.15">
      <c r="A100" s="2">
        <v>42062</v>
      </c>
      <c r="B100" s="1">
        <f>参数!B$2</f>
        <v>1000</v>
      </c>
      <c r="C100" s="1">
        <f>IF(J99&lt;参数!B$6,C99+B100,B100)</f>
        <v>99000</v>
      </c>
      <c r="D100" s="12">
        <v>3334.1</v>
      </c>
      <c r="E100" s="3"/>
      <c r="F100" s="3">
        <f t="shared" si="5"/>
        <v>0.2999010227647641</v>
      </c>
      <c r="G100" s="3">
        <f>IF(B100/(1+参数!B$4)/D100*参数!B$4&lt;参数!B$3,参数!B$3,B100/(1+参数!B$4)/D100*参数!B$4)</f>
        <v>0.1</v>
      </c>
      <c r="H100" s="15">
        <f>IF(J99&lt;参数!B$6,H99+F100,F100)+IFERROR(E100*H99,0)</f>
        <v>37.343693434953487</v>
      </c>
      <c r="I100" s="15">
        <f t="shared" si="6"/>
        <v>124507.60828147842</v>
      </c>
      <c r="J100" s="8">
        <f t="shared" si="7"/>
        <v>0.25765260890382247</v>
      </c>
      <c r="K100" s="1">
        <f>IF(J100&gt;参数!B$6,I100,0)</f>
        <v>0</v>
      </c>
      <c r="L100" s="1">
        <f t="shared" si="8"/>
        <v>-1000</v>
      </c>
      <c r="M100" s="12">
        <f t="shared" si="9"/>
        <v>1.4684301393513393</v>
      </c>
    </row>
    <row r="101" spans="1:13" x14ac:dyDescent="0.15">
      <c r="A101" s="2">
        <v>42094</v>
      </c>
      <c r="B101" s="1">
        <f>参数!B$2</f>
        <v>1000</v>
      </c>
      <c r="C101" s="1">
        <f>IF(J100&lt;参数!B$6,C100+B101,B101)</f>
        <v>100000</v>
      </c>
      <c r="D101" s="12">
        <v>3725.18</v>
      </c>
      <c r="E101" s="3"/>
      <c r="F101" s="3">
        <f t="shared" si="5"/>
        <v>0.26841655973671069</v>
      </c>
      <c r="G101" s="3">
        <f>IF(B101/(1+参数!B$4)/D101*参数!B$4&lt;参数!B$3,参数!B$3,B101/(1+参数!B$4)/D101*参数!B$4)</f>
        <v>0.1</v>
      </c>
      <c r="H101" s="15">
        <f>IF(J100&lt;参数!B$6,H100+F101,F101)+IFERROR(E101*H100,0)</f>
        <v>37.612109994690201</v>
      </c>
      <c r="I101" s="15">
        <f t="shared" si="6"/>
        <v>140111.87991002004</v>
      </c>
      <c r="J101" s="8">
        <f t="shared" si="7"/>
        <v>0.40111879910020032</v>
      </c>
      <c r="K101" s="1">
        <f>IF(J101&gt;参数!B$6,I101,0)</f>
        <v>0</v>
      </c>
      <c r="L101" s="1">
        <f t="shared" si="8"/>
        <v>-1000</v>
      </c>
      <c r="M101" s="12">
        <f t="shared" si="9"/>
        <v>1.6406726212497591</v>
      </c>
    </row>
    <row r="102" spans="1:13" x14ac:dyDescent="0.15">
      <c r="A102" s="2">
        <v>42124</v>
      </c>
      <c r="B102" s="1">
        <f>参数!B$2</f>
        <v>1000</v>
      </c>
      <c r="C102" s="1">
        <f>IF(J101&lt;参数!B$6,C101+B102,B102)</f>
        <v>101000</v>
      </c>
      <c r="D102" s="12">
        <v>4428.0600000000004</v>
      </c>
      <c r="E102" s="3"/>
      <c r="F102" s="3">
        <f t="shared" si="5"/>
        <v>0.22580994837468324</v>
      </c>
      <c r="G102" s="3">
        <f>IF(B102/(1+参数!B$4)/D102*参数!B$4&lt;参数!B$3,参数!B$3,B102/(1+参数!B$4)/D102*参数!B$4)</f>
        <v>0.1</v>
      </c>
      <c r="H102" s="15">
        <f>IF(J101&lt;参数!B$6,H101+F102,F102)+IFERROR(E102*H101,0)</f>
        <v>37.837919943064882</v>
      </c>
      <c r="I102" s="15">
        <f t="shared" si="6"/>
        <v>167548.57978308789</v>
      </c>
      <c r="J102" s="8">
        <f t="shared" si="7"/>
        <v>0.65889682953552353</v>
      </c>
      <c r="K102" s="1">
        <f>IF(J102&gt;参数!B$6,I102,0)</f>
        <v>0</v>
      </c>
      <c r="L102" s="1">
        <f t="shared" si="8"/>
        <v>-1000</v>
      </c>
      <c r="M102" s="12">
        <f t="shared" si="9"/>
        <v>1.9502404735479117</v>
      </c>
    </row>
    <row r="103" spans="1:13" x14ac:dyDescent="0.15">
      <c r="A103" s="2">
        <v>42153</v>
      </c>
      <c r="B103" s="1">
        <f>参数!B$2</f>
        <v>1000</v>
      </c>
      <c r="C103" s="1">
        <f>IF(J102&lt;参数!B$6,C102+B103,B103)</f>
        <v>102000</v>
      </c>
      <c r="D103" s="12">
        <v>4311.7700000000004</v>
      </c>
      <c r="E103" s="3"/>
      <c r="F103" s="3">
        <f t="shared" si="5"/>
        <v>0.23190012454282113</v>
      </c>
      <c r="G103" s="3">
        <f>IF(B103/(1+参数!B$4)/D103*参数!B$4&lt;参数!B$3,参数!B$3,B103/(1+参数!B$4)/D103*参数!B$4)</f>
        <v>0.1</v>
      </c>
      <c r="H103" s="15">
        <f>IF(J102&lt;参数!B$6,H102+F103,F103)+IFERROR(E103*H102,0)</f>
        <v>38.069820067607701</v>
      </c>
      <c r="I103" s="15">
        <f t="shared" si="6"/>
        <v>164148.30807290887</v>
      </c>
      <c r="J103" s="8">
        <f t="shared" si="7"/>
        <v>0.60929713796969476</v>
      </c>
      <c r="K103" s="1">
        <f>IF(J103&gt;参数!B$6,I103,0)</f>
        <v>0</v>
      </c>
      <c r="L103" s="1">
        <f t="shared" si="8"/>
        <v>-1000</v>
      </c>
      <c r="M103" s="12">
        <f t="shared" si="9"/>
        <v>1.8990231312650867</v>
      </c>
    </row>
    <row r="104" spans="1:13" x14ac:dyDescent="0.15">
      <c r="A104" s="2">
        <v>42185</v>
      </c>
      <c r="B104" s="1">
        <f>参数!B$2</f>
        <v>1000</v>
      </c>
      <c r="C104" s="1">
        <f>IF(J103&lt;参数!B$6,C103+B104,B104)</f>
        <v>103000</v>
      </c>
      <c r="D104" s="12">
        <v>4036.63</v>
      </c>
      <c r="E104" s="3"/>
      <c r="F104" s="3">
        <f t="shared" si="5"/>
        <v>0.24770662656721076</v>
      </c>
      <c r="G104" s="3">
        <f>IF(B104/(1+参数!B$4)/D104*参数!B$4&lt;参数!B$3,参数!B$3,B104/(1+参数!B$4)/D104*参数!B$4)</f>
        <v>0.1</v>
      </c>
      <c r="H104" s="15">
        <f>IF(J103&lt;参数!B$6,H103+F104,F104)+IFERROR(E104*H103,0)</f>
        <v>38.317526694174909</v>
      </c>
      <c r="I104" s="15">
        <f t="shared" si="6"/>
        <v>154673.67777950727</v>
      </c>
      <c r="J104" s="8">
        <f t="shared" si="7"/>
        <v>0.50168619203405118</v>
      </c>
      <c r="K104" s="1">
        <f>IF(J104&gt;参数!B$6,I104,0)</f>
        <v>0</v>
      </c>
      <c r="L104" s="1">
        <f t="shared" si="8"/>
        <v>-1000</v>
      </c>
      <c r="M104" s="12">
        <f t="shared" si="9"/>
        <v>1.7778438419392932</v>
      </c>
    </row>
    <row r="105" spans="1:13" x14ac:dyDescent="0.15">
      <c r="A105" s="2">
        <v>42216</v>
      </c>
      <c r="B105" s="1">
        <f>参数!B$2</f>
        <v>1000</v>
      </c>
      <c r="C105" s="1">
        <f>IF(J104&lt;参数!B$6,C104+B105,B105)</f>
        <v>104000</v>
      </c>
      <c r="D105" s="12">
        <v>3444.31</v>
      </c>
      <c r="E105" s="3"/>
      <c r="F105" s="3">
        <f t="shared" si="5"/>
        <v>0.29030487964207635</v>
      </c>
      <c r="G105" s="3">
        <f>IF(B105/(1+参数!B$4)/D105*参数!B$4&lt;参数!B$3,参数!B$3,B105/(1+参数!B$4)/D105*参数!B$4)</f>
        <v>0.1</v>
      </c>
      <c r="H105" s="15">
        <f>IF(J104&lt;参数!B$6,H104+F105,F105)+IFERROR(E105*H104,0)</f>
        <v>38.607831573816988</v>
      </c>
      <c r="I105" s="15">
        <f t="shared" si="6"/>
        <v>132977.3403680136</v>
      </c>
      <c r="J105" s="8">
        <f t="shared" si="7"/>
        <v>0.27862827276936142</v>
      </c>
      <c r="K105" s="1">
        <f>IF(J105&gt;参数!B$6,I105,0)</f>
        <v>0</v>
      </c>
      <c r="L105" s="1">
        <f t="shared" si="8"/>
        <v>-1000</v>
      </c>
      <c r="M105" s="12">
        <f t="shared" si="9"/>
        <v>1.516969680954144</v>
      </c>
    </row>
    <row r="106" spans="1:13" x14ac:dyDescent="0.15">
      <c r="A106" s="2">
        <v>42247</v>
      </c>
      <c r="B106" s="1">
        <f>参数!B$2</f>
        <v>1000</v>
      </c>
      <c r="C106" s="1">
        <f>IF(J105&lt;参数!B$6,C105+B106,B106)</f>
        <v>105000</v>
      </c>
      <c r="D106" s="12">
        <v>3083.51</v>
      </c>
      <c r="E106" s="3"/>
      <c r="F106" s="3">
        <f t="shared" si="5"/>
        <v>0.32427331190753389</v>
      </c>
      <c r="G106" s="3">
        <f>IF(B106/(1+参数!B$4)/D106*参数!B$4&lt;参数!B$3,参数!B$3,B106/(1+参数!B$4)/D106*参数!B$4)</f>
        <v>0.1</v>
      </c>
      <c r="H106" s="15">
        <f>IF(J105&lt;参数!B$6,H105+F106,F106)+IFERROR(E106*H105,0)</f>
        <v>38.93210488572452</v>
      </c>
      <c r="I106" s="15">
        <f t="shared" si="6"/>
        <v>120047.53473618043</v>
      </c>
      <c r="J106" s="8">
        <f t="shared" si="7"/>
        <v>0.14330985463028978</v>
      </c>
      <c r="K106" s="1">
        <f>IF(J106&gt;参数!B$6,I106,0)</f>
        <v>0</v>
      </c>
      <c r="L106" s="1">
        <f t="shared" si="8"/>
        <v>-1000</v>
      </c>
      <c r="M106" s="12">
        <f t="shared" si="9"/>
        <v>1.3580633511266156</v>
      </c>
    </row>
    <row r="107" spans="1:13" x14ac:dyDescent="0.15">
      <c r="A107" s="2">
        <v>42277</v>
      </c>
      <c r="B107" s="1">
        <f>参数!B$2</f>
        <v>1000</v>
      </c>
      <c r="C107" s="1">
        <f>IF(J106&lt;参数!B$6,C106+B107,B107)</f>
        <v>106000</v>
      </c>
      <c r="D107" s="12">
        <v>2965.19</v>
      </c>
      <c r="E107" s="3"/>
      <c r="F107" s="3">
        <f t="shared" si="5"/>
        <v>0.33721279243488611</v>
      </c>
      <c r="G107" s="3">
        <f>IF(B107/(1+参数!B$4)/D107*参数!B$4&lt;参数!B$3,参数!B$3,B107/(1+参数!B$4)/D107*参数!B$4)</f>
        <v>0.1</v>
      </c>
      <c r="H107" s="15">
        <f>IF(J106&lt;参数!B$6,H106+F107,F107)+IFERROR(E107*H106,0)</f>
        <v>39.269317678159403</v>
      </c>
      <c r="I107" s="15">
        <f t="shared" si="6"/>
        <v>116440.98808610148</v>
      </c>
      <c r="J107" s="8">
        <f t="shared" si="7"/>
        <v>9.849988760473094E-2</v>
      </c>
      <c r="K107" s="1">
        <f>IF(J107&gt;参数!B$6,I107,0)</f>
        <v>0</v>
      </c>
      <c r="L107" s="1">
        <f t="shared" si="8"/>
        <v>-1000</v>
      </c>
      <c r="M107" s="12">
        <f t="shared" si="9"/>
        <v>1.3059519405246387</v>
      </c>
    </row>
    <row r="108" spans="1:13" x14ac:dyDescent="0.15">
      <c r="A108" s="2">
        <v>42307</v>
      </c>
      <c r="B108" s="1">
        <f>参数!B$2</f>
        <v>1000</v>
      </c>
      <c r="C108" s="1">
        <f>IF(J107&lt;参数!B$6,C107+B108,B108)</f>
        <v>107000</v>
      </c>
      <c r="D108" s="12">
        <v>3204.23</v>
      </c>
      <c r="E108" s="3"/>
      <c r="F108" s="3">
        <f t="shared" si="5"/>
        <v>0.31205625064368037</v>
      </c>
      <c r="G108" s="3">
        <f>IF(B108/(1+参数!B$4)/D108*参数!B$4&lt;参数!B$3,参数!B$3,B108/(1+参数!B$4)/D108*参数!B$4)</f>
        <v>0.1</v>
      </c>
      <c r="H108" s="15">
        <f>IF(J107&lt;参数!B$6,H107+F108,F108)+IFERROR(E108*H107,0)</f>
        <v>39.581373928803082</v>
      </c>
      <c r="I108" s="15">
        <f t="shared" si="6"/>
        <v>126827.82578388869</v>
      </c>
      <c r="J108" s="8">
        <f t="shared" si="7"/>
        <v>0.18530678302699721</v>
      </c>
      <c r="K108" s="1">
        <f>IF(J108&gt;参数!B$6,I108,0)</f>
        <v>0</v>
      </c>
      <c r="L108" s="1">
        <f t="shared" si="8"/>
        <v>-1000</v>
      </c>
      <c r="M108" s="12">
        <f t="shared" si="9"/>
        <v>1.4112317883128107</v>
      </c>
    </row>
    <row r="109" spans="1:13" x14ac:dyDescent="0.15">
      <c r="A109" s="2">
        <v>42338</v>
      </c>
      <c r="B109" s="1">
        <f>参数!B$2</f>
        <v>1000</v>
      </c>
      <c r="C109" s="1">
        <f>IF(J108&lt;参数!B$6,C108+B109,B109)</f>
        <v>108000</v>
      </c>
      <c r="D109" s="12">
        <v>3227.6</v>
      </c>
      <c r="E109" s="3"/>
      <c r="F109" s="3">
        <f t="shared" si="5"/>
        <v>0.30979675300532905</v>
      </c>
      <c r="G109" s="3">
        <f>IF(B109/(1+参数!B$4)/D109*参数!B$4&lt;参数!B$3,参数!B$3,B109/(1+参数!B$4)/D109*参数!B$4)</f>
        <v>0.1</v>
      </c>
      <c r="H109" s="15">
        <f>IF(J108&lt;参数!B$6,H108+F109,F109)+IFERROR(E109*H108,0)</f>
        <v>39.891170681808411</v>
      </c>
      <c r="I109" s="15">
        <f t="shared" si="6"/>
        <v>128752.74249260483</v>
      </c>
      <c r="J109" s="8">
        <f t="shared" si="7"/>
        <v>0.19215502307967425</v>
      </c>
      <c r="K109" s="1">
        <f>IF(J109&gt;参数!B$6,I109,0)</f>
        <v>0</v>
      </c>
      <c r="L109" s="1">
        <f t="shared" si="8"/>
        <v>-1000</v>
      </c>
      <c r="M109" s="12">
        <f t="shared" si="9"/>
        <v>1.4215245846766391</v>
      </c>
    </row>
    <row r="110" spans="1:13" x14ac:dyDescent="0.15">
      <c r="A110" s="2">
        <v>42369</v>
      </c>
      <c r="B110" s="1">
        <f>参数!B$2</f>
        <v>1000</v>
      </c>
      <c r="C110" s="1">
        <f>IF(J109&lt;参数!B$6,C109+B110,B110)</f>
        <v>109000</v>
      </c>
      <c r="D110" s="12">
        <v>3388.42</v>
      </c>
      <c r="E110" s="3"/>
      <c r="F110" s="3">
        <f t="shared" si="5"/>
        <v>0.29509328831726878</v>
      </c>
      <c r="G110" s="3">
        <f>IF(B110/(1+参数!B$4)/D110*参数!B$4&lt;参数!B$3,参数!B$3,B110/(1+参数!B$4)/D110*参数!B$4)</f>
        <v>0.1</v>
      </c>
      <c r="H110" s="15">
        <f>IF(J109&lt;参数!B$6,H109+F110,F110)+IFERROR(E110*H109,0)</f>
        <v>40.18626397012568</v>
      </c>
      <c r="I110" s="15">
        <f t="shared" si="6"/>
        <v>136167.94056165326</v>
      </c>
      <c r="J110" s="8">
        <f t="shared" si="7"/>
        <v>0.24924716111608491</v>
      </c>
      <c r="K110" s="1">
        <f>IF(J110&gt;参数!B$6,I110,0)</f>
        <v>0</v>
      </c>
      <c r="L110" s="1">
        <f t="shared" si="8"/>
        <v>-1000</v>
      </c>
      <c r="M110" s="12">
        <f t="shared" si="9"/>
        <v>1.4923541743741535</v>
      </c>
    </row>
    <row r="111" spans="1:13" x14ac:dyDescent="0.15">
      <c r="A111" s="2">
        <v>42398</v>
      </c>
      <c r="B111" s="1">
        <f>参数!B$2</f>
        <v>1000</v>
      </c>
      <c r="C111" s="1">
        <f>IF(J110&lt;参数!B$6,C110+B111,B111)</f>
        <v>110000</v>
      </c>
      <c r="D111" s="12">
        <v>2767.02</v>
      </c>
      <c r="E111" s="3"/>
      <c r="F111" s="3">
        <f t="shared" si="5"/>
        <v>0.36136348851833378</v>
      </c>
      <c r="G111" s="3">
        <f>IF(B111/(1+参数!B$4)/D111*参数!B$4&lt;参数!B$3,参数!B$3,B111/(1+参数!B$4)/D111*参数!B$4)</f>
        <v>0.1</v>
      </c>
      <c r="H111" s="15">
        <f>IF(J110&lt;参数!B$6,H110+F111,F111)+IFERROR(E111*H110,0)</f>
        <v>40.547627458644016</v>
      </c>
      <c r="I111" s="15">
        <f t="shared" si="6"/>
        <v>112196.09613061717</v>
      </c>
      <c r="J111" s="8">
        <f t="shared" si="7"/>
        <v>1.9964510278337899E-2</v>
      </c>
      <c r="K111" s="1">
        <f>IF(J111&gt;参数!B$6,I111,0)</f>
        <v>0</v>
      </c>
      <c r="L111" s="1">
        <f t="shared" si="8"/>
        <v>-1000</v>
      </c>
      <c r="M111" s="12">
        <f t="shared" si="9"/>
        <v>1.2186723746102226</v>
      </c>
    </row>
    <row r="112" spans="1:13" x14ac:dyDescent="0.15">
      <c r="A112" s="2">
        <v>42429</v>
      </c>
      <c r="B112" s="1">
        <f>参数!B$2</f>
        <v>1000</v>
      </c>
      <c r="C112" s="1">
        <f>IF(J111&lt;参数!B$6,C111+B112,B112)</f>
        <v>111000</v>
      </c>
      <c r="D112" s="12">
        <v>2716.53</v>
      </c>
      <c r="E112" s="3"/>
      <c r="F112" s="3">
        <f t="shared" si="5"/>
        <v>0.36807986659451575</v>
      </c>
      <c r="G112" s="3">
        <f>IF(B112/(1+参数!B$4)/D112*参数!B$4&lt;参数!B$3,参数!B$3,B112/(1+参数!B$4)/D112*参数!B$4)</f>
        <v>0.1</v>
      </c>
      <c r="H112" s="15">
        <f>IF(J111&lt;参数!B$6,H111+F112,F112)+IFERROR(E112*H111,0)</f>
        <v>40.915707325238529</v>
      </c>
      <c r="I112" s="15">
        <f t="shared" si="6"/>
        <v>111148.74642023022</v>
      </c>
      <c r="J112" s="8">
        <f t="shared" si="7"/>
        <v>1.3400578399118679E-3</v>
      </c>
      <c r="K112" s="1">
        <f>IF(J112&gt;参数!B$6,I112,0)</f>
        <v>0</v>
      </c>
      <c r="L112" s="1">
        <f t="shared" si="8"/>
        <v>-1000</v>
      </c>
      <c r="M112" s="12">
        <f t="shared" si="9"/>
        <v>1.1964351778447242</v>
      </c>
    </row>
    <row r="113" spans="1:13" x14ac:dyDescent="0.15">
      <c r="A113" s="2">
        <v>42460</v>
      </c>
      <c r="B113" s="1">
        <f>参数!B$2</f>
        <v>1000</v>
      </c>
      <c r="C113" s="1">
        <f>IF(J112&lt;参数!B$6,C112+B113,B113)</f>
        <v>112000</v>
      </c>
      <c r="D113" s="12">
        <v>3007.84</v>
      </c>
      <c r="E113" s="3"/>
      <c r="F113" s="3">
        <f t="shared" si="5"/>
        <v>0.33243124634289056</v>
      </c>
      <c r="G113" s="3">
        <f>IF(B113/(1+参数!B$4)/D113*参数!B$4&lt;参数!B$3,参数!B$3,B113/(1+参数!B$4)/D113*参数!B$4)</f>
        <v>0.1</v>
      </c>
      <c r="H113" s="15">
        <f>IF(J112&lt;参数!B$6,H112+F113,F113)+IFERROR(E113*H112,0)</f>
        <v>41.248138571581421</v>
      </c>
      <c r="I113" s="15">
        <f t="shared" si="6"/>
        <v>124067.80112114547</v>
      </c>
      <c r="J113" s="8">
        <f t="shared" si="7"/>
        <v>0.10774822429594177</v>
      </c>
      <c r="K113" s="1">
        <f>IF(J113&gt;参数!B$6,I113,0)</f>
        <v>0</v>
      </c>
      <c r="L113" s="1">
        <f t="shared" si="8"/>
        <v>-1000</v>
      </c>
      <c r="M113" s="12">
        <f t="shared" si="9"/>
        <v>1.3247361837816904</v>
      </c>
    </row>
    <row r="114" spans="1:13" x14ac:dyDescent="0.15">
      <c r="A114" s="2">
        <v>42489</v>
      </c>
      <c r="B114" s="1">
        <f>参数!B$2</f>
        <v>1000</v>
      </c>
      <c r="C114" s="1">
        <f>IF(J113&lt;参数!B$6,C113+B114,B114)</f>
        <v>113000</v>
      </c>
      <c r="D114" s="12">
        <v>2967.89</v>
      </c>
      <c r="E114" s="3"/>
      <c r="F114" s="3">
        <f t="shared" si="5"/>
        <v>0.33690601740630549</v>
      </c>
      <c r="G114" s="3">
        <f>IF(B114/(1+参数!B$4)/D114*参数!B$4&lt;参数!B$3,参数!B$3,B114/(1+参数!B$4)/D114*参数!B$4)</f>
        <v>0.1</v>
      </c>
      <c r="H114" s="15">
        <f>IF(J113&lt;参数!B$6,H113+F114,F114)+IFERROR(E114*H113,0)</f>
        <v>41.585044588987728</v>
      </c>
      <c r="I114" s="15">
        <f t="shared" si="6"/>
        <v>123419.83798521078</v>
      </c>
      <c r="J114" s="8">
        <f t="shared" si="7"/>
        <v>9.221095562133419E-2</v>
      </c>
      <c r="K114" s="1">
        <f>IF(J114&gt;参数!B$6,I114,0)</f>
        <v>0</v>
      </c>
      <c r="L114" s="1">
        <f t="shared" si="8"/>
        <v>-1000</v>
      </c>
      <c r="M114" s="12">
        <f t="shared" si="9"/>
        <v>1.3071410954318849</v>
      </c>
    </row>
    <row r="115" spans="1:13" x14ac:dyDescent="0.15">
      <c r="A115" s="2">
        <v>42521</v>
      </c>
      <c r="B115" s="1">
        <f>参数!B$2</f>
        <v>1000</v>
      </c>
      <c r="C115" s="1">
        <f>IF(J114&lt;参数!B$6,C114+B115,B115)</f>
        <v>114000</v>
      </c>
      <c r="D115" s="12">
        <v>2985.65</v>
      </c>
      <c r="E115" s="3"/>
      <c r="F115" s="3">
        <f t="shared" si="5"/>
        <v>0.33490194764959053</v>
      </c>
      <c r="G115" s="3">
        <f>IF(B115/(1+参数!B$4)/D115*参数!B$4&lt;参数!B$3,参数!B$3,B115/(1+参数!B$4)/D115*参数!B$4)</f>
        <v>0.1</v>
      </c>
      <c r="H115" s="15">
        <f>IF(J114&lt;参数!B$6,H114+F115,F115)+IFERROR(E115*H114,0)</f>
        <v>41.919946536637319</v>
      </c>
      <c r="I115" s="15">
        <f t="shared" si="6"/>
        <v>125158.28837711121</v>
      </c>
      <c r="J115" s="8">
        <f t="shared" si="7"/>
        <v>9.7879722606238673E-2</v>
      </c>
      <c r="K115" s="1">
        <f>IF(J115&gt;参数!B$6,I115,0)</f>
        <v>0</v>
      </c>
      <c r="L115" s="1">
        <f t="shared" si="8"/>
        <v>-1000</v>
      </c>
      <c r="M115" s="12">
        <f t="shared" si="9"/>
        <v>1.3149630921551028</v>
      </c>
    </row>
    <row r="116" spans="1:13" x14ac:dyDescent="0.15">
      <c r="A116" s="2">
        <v>42551</v>
      </c>
      <c r="B116" s="1">
        <f>参数!B$2</f>
        <v>1000</v>
      </c>
      <c r="C116" s="1">
        <f>IF(J115&lt;参数!B$6,C115+B116,B116)</f>
        <v>115000</v>
      </c>
      <c r="D116" s="12">
        <v>2959.8</v>
      </c>
      <c r="E116" s="3"/>
      <c r="F116" s="3">
        <f t="shared" si="5"/>
        <v>0.33782688019460771</v>
      </c>
      <c r="G116" s="3">
        <f>IF(B116/(1+参数!B$4)/D116*参数!B$4&lt;参数!B$3,参数!B$3,B116/(1+参数!B$4)/D116*参数!B$4)</f>
        <v>0.1</v>
      </c>
      <c r="H116" s="15">
        <f>IF(J115&lt;参数!B$6,H115+F116,F116)+IFERROR(E116*H115,0)</f>
        <v>42.257773416831924</v>
      </c>
      <c r="I116" s="15">
        <f t="shared" si="6"/>
        <v>125074.55775913913</v>
      </c>
      <c r="J116" s="8">
        <f t="shared" si="7"/>
        <v>8.7604850079470831E-2</v>
      </c>
      <c r="K116" s="1">
        <f>IF(J116&gt;参数!B$6,I116,0)</f>
        <v>0</v>
      </c>
      <c r="L116" s="1">
        <f t="shared" si="8"/>
        <v>-1000</v>
      </c>
      <c r="M116" s="12">
        <f t="shared" si="9"/>
        <v>1.3035780349875818</v>
      </c>
    </row>
    <row r="117" spans="1:13" x14ac:dyDescent="0.15">
      <c r="A117" s="2">
        <v>42580</v>
      </c>
      <c r="B117" s="1">
        <f>参数!B$2</f>
        <v>1000</v>
      </c>
      <c r="C117" s="1">
        <f>IF(J116&lt;参数!B$6,C116+B117,B117)</f>
        <v>116000</v>
      </c>
      <c r="D117" s="12">
        <v>2982.38</v>
      </c>
      <c r="E117" s="3"/>
      <c r="F117" s="3">
        <f t="shared" si="5"/>
        <v>0.33526914745941161</v>
      </c>
      <c r="G117" s="3">
        <f>IF(B117/(1+参数!B$4)/D117*参数!B$4&lt;参数!B$3,参数!B$3,B117/(1+参数!B$4)/D117*参数!B$4)</f>
        <v>0.1</v>
      </c>
      <c r="H117" s="15">
        <f>IF(J116&lt;参数!B$6,H116+F117,F117)+IFERROR(E117*H116,0)</f>
        <v>42.593042564291338</v>
      </c>
      <c r="I117" s="15">
        <f t="shared" si="6"/>
        <v>127028.6382828912</v>
      </c>
      <c r="J117" s="8">
        <f t="shared" si="7"/>
        <v>9.5074467955958752E-2</v>
      </c>
      <c r="K117" s="1">
        <f>IF(J117&gt;参数!B$6,I117,0)</f>
        <v>0</v>
      </c>
      <c r="L117" s="1">
        <f t="shared" si="8"/>
        <v>-1000</v>
      </c>
      <c r="M117" s="12">
        <f t="shared" si="9"/>
        <v>1.313522893434105</v>
      </c>
    </row>
    <row r="118" spans="1:13" x14ac:dyDescent="0.15">
      <c r="A118" s="2">
        <v>42613</v>
      </c>
      <c r="B118" s="1">
        <f>参数!B$2</f>
        <v>1000</v>
      </c>
      <c r="C118" s="1">
        <f>IF(J117&lt;参数!B$6,C117+B118,B118)</f>
        <v>117000</v>
      </c>
      <c r="D118" s="12">
        <v>3104.51</v>
      </c>
      <c r="E118" s="3"/>
      <c r="F118" s="3">
        <f t="shared" si="5"/>
        <v>0.32207981291733634</v>
      </c>
      <c r="G118" s="3">
        <f>IF(B118/(1+参数!B$4)/D118*参数!B$4&lt;参数!B$3,参数!B$3,B118/(1+参数!B$4)/D118*参数!B$4)</f>
        <v>0.1</v>
      </c>
      <c r="H118" s="15">
        <f>IF(J117&lt;参数!B$6,H117+F118,F118)+IFERROR(E118*H117,0)</f>
        <v>42.915122377208675</v>
      </c>
      <c r="I118" s="15">
        <f t="shared" si="6"/>
        <v>133230.42657126812</v>
      </c>
      <c r="J118" s="8">
        <f t="shared" si="7"/>
        <v>0.13872159462622324</v>
      </c>
      <c r="K118" s="1">
        <f>IF(J118&gt;参数!B$6,I118,0)</f>
        <v>0</v>
      </c>
      <c r="L118" s="1">
        <f t="shared" si="8"/>
        <v>-1000</v>
      </c>
      <c r="M118" s="12">
        <f t="shared" si="9"/>
        <v>1.3673123337385287</v>
      </c>
    </row>
    <row r="119" spans="1:13" x14ac:dyDescent="0.15">
      <c r="A119" s="2">
        <v>42643</v>
      </c>
      <c r="B119" s="1">
        <f>参数!B$2</f>
        <v>1000</v>
      </c>
      <c r="C119" s="1">
        <f>IF(J118&lt;参数!B$6,C118+B119,B119)</f>
        <v>118000</v>
      </c>
      <c r="D119" s="12">
        <v>3042.62</v>
      </c>
      <c r="E119" s="3"/>
      <c r="F119" s="3">
        <f t="shared" si="5"/>
        <v>0.32863124543978545</v>
      </c>
      <c r="G119" s="3">
        <f>IF(B119/(1+参数!B$4)/D119*参数!B$4&lt;参数!B$3,参数!B$3,B119/(1+参数!B$4)/D119*参数!B$4)</f>
        <v>0.1</v>
      </c>
      <c r="H119" s="15">
        <f>IF(J118&lt;参数!B$6,H118+F119,F119)+IFERROR(E119*H118,0)</f>
        <v>43.243753622648462</v>
      </c>
      <c r="I119" s="15">
        <f t="shared" si="6"/>
        <v>131574.30964734266</v>
      </c>
      <c r="J119" s="8">
        <f t="shared" si="7"/>
        <v>0.11503652243510731</v>
      </c>
      <c r="K119" s="1">
        <f>IF(J119&gt;参数!B$6,I119,0)</f>
        <v>0</v>
      </c>
      <c r="L119" s="1">
        <f t="shared" si="8"/>
        <v>-1000</v>
      </c>
      <c r="M119" s="12">
        <f t="shared" si="9"/>
        <v>1.3400542606979915</v>
      </c>
    </row>
    <row r="120" spans="1:13" x14ac:dyDescent="0.15">
      <c r="A120" s="2">
        <v>42674</v>
      </c>
      <c r="B120" s="1">
        <f>参数!B$2</f>
        <v>1000</v>
      </c>
      <c r="C120" s="1">
        <f>IF(J119&lt;参数!B$6,C119+B120,B120)</f>
        <v>119000</v>
      </c>
      <c r="D120" s="12">
        <v>3125.58</v>
      </c>
      <c r="E120" s="3"/>
      <c r="F120" s="3">
        <f t="shared" si="5"/>
        <v>0.31990862495920758</v>
      </c>
      <c r="G120" s="3">
        <f>IF(B120/(1+参数!B$4)/D120*参数!B$4&lt;参数!B$3,参数!B$3,B120/(1+参数!B$4)/D120*参数!B$4)</f>
        <v>0.1</v>
      </c>
      <c r="H120" s="15">
        <f>IF(J119&lt;参数!B$6,H119+F120,F120)+IFERROR(E120*H119,0)</f>
        <v>43.563662247607667</v>
      </c>
      <c r="I120" s="15">
        <f t="shared" si="6"/>
        <v>136161.71144787758</v>
      </c>
      <c r="J120" s="8">
        <f t="shared" si="7"/>
        <v>0.14421606258720643</v>
      </c>
      <c r="K120" s="1">
        <f>IF(J120&gt;参数!B$6,I120,0)</f>
        <v>0</v>
      </c>
      <c r="L120" s="1">
        <f t="shared" si="8"/>
        <v>-1000</v>
      </c>
      <c r="M120" s="12">
        <f t="shared" si="9"/>
        <v>1.3765921462924808</v>
      </c>
    </row>
    <row r="121" spans="1:13" x14ac:dyDescent="0.15">
      <c r="A121" s="2">
        <v>42704</v>
      </c>
      <c r="B121" s="1">
        <f>参数!B$2</f>
        <v>1000</v>
      </c>
      <c r="C121" s="1">
        <f>IF(J120&lt;参数!B$6,C120+B121,B121)</f>
        <v>120000</v>
      </c>
      <c r="D121" s="12">
        <v>3351.87</v>
      </c>
      <c r="E121" s="3"/>
      <c r="F121" s="3">
        <f t="shared" si="5"/>
        <v>0.29831109201729183</v>
      </c>
      <c r="G121" s="3">
        <f>IF(B121/(1+参数!B$4)/D121*参数!B$4&lt;参数!B$3,参数!B$3,B121/(1+参数!B$4)/D121*参数!B$4)</f>
        <v>0.1</v>
      </c>
      <c r="H121" s="15">
        <f>IF(J120&lt;参数!B$6,H120+F121,F121)+IFERROR(E121*H120,0)</f>
        <v>43.86197333962496</v>
      </c>
      <c r="I121" s="15">
        <f t="shared" si="6"/>
        <v>147019.6325778887</v>
      </c>
      <c r="J121" s="8">
        <f t="shared" si="7"/>
        <v>0.22516360481573905</v>
      </c>
      <c r="K121" s="1">
        <f>IF(J121&gt;参数!B$6,I121,0)</f>
        <v>0</v>
      </c>
      <c r="L121" s="1">
        <f t="shared" si="8"/>
        <v>-1000</v>
      </c>
      <c r="M121" s="12">
        <f t="shared" si="9"/>
        <v>1.4762565403519916</v>
      </c>
    </row>
    <row r="122" spans="1:13" x14ac:dyDescent="0.15">
      <c r="A122" s="2">
        <v>42734</v>
      </c>
      <c r="B122" s="1">
        <f>参数!B$2</f>
        <v>1000</v>
      </c>
      <c r="C122" s="1">
        <f>IF(J121&lt;参数!B$6,C121+B122,B122)</f>
        <v>121000</v>
      </c>
      <c r="D122" s="12">
        <v>3134.45</v>
      </c>
      <c r="E122" s="3"/>
      <c r="F122" s="3">
        <f t="shared" si="5"/>
        <v>0.31900333391823127</v>
      </c>
      <c r="G122" s="3">
        <f>IF(B122/(1+参数!B$4)/D122*参数!B$4&lt;参数!B$3,参数!B$3,B122/(1+参数!B$4)/D122*参数!B$4)</f>
        <v>0.1</v>
      </c>
      <c r="H122" s="15">
        <f>IF(J121&lt;参数!B$6,H121+F122,F122)+IFERROR(E122*H121,0)</f>
        <v>44.180976673543192</v>
      </c>
      <c r="I122" s="15">
        <f t="shared" si="6"/>
        <v>138483.06233438745</v>
      </c>
      <c r="J122" s="8">
        <f t="shared" si="7"/>
        <v>0.14448811846601206</v>
      </c>
      <c r="K122" s="1">
        <f>IF(J122&gt;参数!B$6,I122,0)</f>
        <v>0</v>
      </c>
      <c r="L122" s="1">
        <f t="shared" si="8"/>
        <v>-1000</v>
      </c>
      <c r="M122" s="12">
        <f t="shared" si="9"/>
        <v>1.3804987403766555</v>
      </c>
    </row>
    <row r="123" spans="1:13" x14ac:dyDescent="0.15">
      <c r="A123" s="2">
        <v>42761</v>
      </c>
      <c r="B123" s="1">
        <f>参数!B$2</f>
        <v>1000</v>
      </c>
      <c r="C123" s="1">
        <f>IF(J122&lt;参数!B$6,C122+B123,B123)</f>
        <v>122000</v>
      </c>
      <c r="D123" s="12">
        <v>3241.15</v>
      </c>
      <c r="E123" s="3"/>
      <c r="F123" s="3">
        <f t="shared" si="5"/>
        <v>0.30850161208213134</v>
      </c>
      <c r="G123" s="3">
        <f>IF(B123/(1+参数!B$4)/D123*参数!B$4&lt;参数!B$3,参数!B$3,B123/(1+参数!B$4)/D123*参数!B$4)</f>
        <v>0.1</v>
      </c>
      <c r="H123" s="15">
        <f>IF(J122&lt;参数!B$6,H122+F123,F123)+IFERROR(E123*H122,0)</f>
        <v>44.489478285625324</v>
      </c>
      <c r="I123" s="15">
        <f t="shared" si="6"/>
        <v>144197.07254545452</v>
      </c>
      <c r="J123" s="8">
        <f t="shared" si="7"/>
        <v>0.18194321758569276</v>
      </c>
      <c r="K123" s="1">
        <f>IF(J123&gt;参数!B$6,I123,0)</f>
        <v>0</v>
      </c>
      <c r="L123" s="1">
        <f t="shared" si="8"/>
        <v>-1000</v>
      </c>
      <c r="M123" s="12">
        <f t="shared" si="9"/>
        <v>1.4274923806000406</v>
      </c>
    </row>
    <row r="124" spans="1:13" x14ac:dyDescent="0.15">
      <c r="A124" s="2">
        <v>42794</v>
      </c>
      <c r="B124" s="1">
        <f>参数!B$2</f>
        <v>1000</v>
      </c>
      <c r="C124" s="1">
        <f>IF(J123&lt;参数!B$6,C123+B124,B124)</f>
        <v>123000</v>
      </c>
      <c r="D124" s="12">
        <v>3278.31</v>
      </c>
      <c r="E124" s="3"/>
      <c r="F124" s="3">
        <f t="shared" si="5"/>
        <v>0.30500471279409208</v>
      </c>
      <c r="G124" s="3">
        <f>IF(B124/(1+参数!B$4)/D124*参数!B$4&lt;参数!B$3,参数!B$3,B124/(1+参数!B$4)/D124*参数!B$4)</f>
        <v>0.1</v>
      </c>
      <c r="H124" s="15">
        <f>IF(J123&lt;参数!B$6,H123+F124,F124)+IFERROR(E124*H123,0)</f>
        <v>44.794482998419419</v>
      </c>
      <c r="I124" s="15">
        <f t="shared" si="6"/>
        <v>146850.20155854838</v>
      </c>
      <c r="J124" s="8">
        <f t="shared" si="7"/>
        <v>0.19390407771177531</v>
      </c>
      <c r="K124" s="1">
        <f>IF(J124&gt;参数!B$6,I124,0)</f>
        <v>0</v>
      </c>
      <c r="L124" s="1">
        <f t="shared" si="8"/>
        <v>-1000</v>
      </c>
      <c r="M124" s="12">
        <f t="shared" si="9"/>
        <v>1.4438586755456917</v>
      </c>
    </row>
    <row r="125" spans="1:13" x14ac:dyDescent="0.15">
      <c r="A125" s="2">
        <v>42803</v>
      </c>
      <c r="B125" s="1">
        <f>参数!B$2</f>
        <v>1000</v>
      </c>
      <c r="C125" s="1">
        <f>IF(J124&lt;参数!B$6,C124+B125,B125)</f>
        <v>124000</v>
      </c>
      <c r="D125" s="12">
        <v>3249.44</v>
      </c>
      <c r="E125" s="3"/>
      <c r="F125" s="3">
        <f t="shared" si="5"/>
        <v>0.30771456004726966</v>
      </c>
      <c r="G125" s="3">
        <f>IF(B125/(1+参数!B$4)/D125*参数!B$4&lt;参数!B$3,参数!B$3,B125/(1+参数!B$4)/D125*参数!B$4)</f>
        <v>0.1</v>
      </c>
      <c r="H125" s="15">
        <f>IF(J124&lt;参数!B$6,H124+F125,F125)+IFERROR(E125*H124,0)</f>
        <v>45.102197558466685</v>
      </c>
      <c r="I125" s="15">
        <f t="shared" si="6"/>
        <v>146556.88483438399</v>
      </c>
      <c r="J125" s="8">
        <f t="shared" si="7"/>
        <v>0.18191036156761275</v>
      </c>
      <c r="K125" s="1">
        <f>IF(J125&gt;参数!B$6,I125,0)</f>
        <v>0</v>
      </c>
      <c r="L125" s="1">
        <f t="shared" si="8"/>
        <v>145556.88483438399</v>
      </c>
      <c r="M125" s="12">
        <f t="shared" si="9"/>
        <v>1.4311435265930288</v>
      </c>
    </row>
    <row r="126" spans="1:13" x14ac:dyDescent="0.15">
      <c r="D126" s="12"/>
      <c r="E126" s="3"/>
      <c r="J126" s="1"/>
      <c r="L126" s="1"/>
    </row>
    <row r="127" spans="1:13" x14ac:dyDescent="0.15">
      <c r="B127" s="1">
        <f>B125</f>
        <v>1000</v>
      </c>
      <c r="D127" s="12"/>
      <c r="E127" s="3"/>
      <c r="J127" s="1"/>
      <c r="K127" s="1">
        <f>SUM(K2:K125)</f>
        <v>0</v>
      </c>
      <c r="L127" s="8">
        <f>XIRR(L2:L125,A2:A125)</f>
        <v>3.2583108544349676E-2</v>
      </c>
    </row>
  </sheetData>
  <autoFilter ref="A1:T125"/>
  <phoneticPr fontId="16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7"/>
  <sheetViews>
    <sheetView workbookViewId="0">
      <pane xSplit="1" ySplit="1" topLeftCell="E104" activePane="bottomRight" state="frozen"/>
      <selection pane="topRight" activeCell="B1" sqref="B1"/>
      <selection pane="bottomLeft" activeCell="A2" sqref="A2"/>
      <selection pane="bottomRight" activeCell="M1" sqref="M1:M1048576"/>
    </sheetView>
  </sheetViews>
  <sheetFormatPr defaultColWidth="8.5" defaultRowHeight="13.5" x14ac:dyDescent="0.15"/>
  <cols>
    <col min="1" max="1" width="12.25" style="2" customWidth="1"/>
    <col min="2" max="3" width="8.5" style="1"/>
    <col min="4" max="4" width="10.375" style="1" customWidth="1"/>
    <col min="5" max="5" width="8.5" style="1"/>
    <col min="6" max="6" width="9.5" style="3" bestFit="1" customWidth="1"/>
    <col min="7" max="7" width="8.5" style="3"/>
    <col min="8" max="9" width="11.625" style="15" bestFit="1" customWidth="1"/>
    <col min="10" max="10" width="8.5" style="3"/>
    <col min="11" max="11" width="8.5" style="1"/>
    <col min="12" max="12" width="8.5" style="3"/>
    <col min="13" max="13" width="8.5" style="12"/>
    <col min="14" max="20" width="8.5" style="1"/>
  </cols>
  <sheetData>
    <row r="1" spans="1:13" x14ac:dyDescent="0.15">
      <c r="A1" s="6" t="s">
        <v>45</v>
      </c>
      <c r="B1" s="4" t="s">
        <v>46</v>
      </c>
      <c r="C1" s="4" t="s">
        <v>47</v>
      </c>
      <c r="D1" s="11" t="s">
        <v>48</v>
      </c>
      <c r="E1" s="9" t="s">
        <v>49</v>
      </c>
      <c r="F1" s="9" t="s">
        <v>50</v>
      </c>
      <c r="G1" s="9" t="s">
        <v>51</v>
      </c>
      <c r="H1" s="13" t="s">
        <v>9</v>
      </c>
      <c r="I1" s="14" t="s">
        <v>52</v>
      </c>
      <c r="J1" s="7" t="s">
        <v>53</v>
      </c>
      <c r="K1" s="4" t="s">
        <v>54</v>
      </c>
      <c r="L1" s="4" t="s">
        <v>55</v>
      </c>
      <c r="M1" s="11" t="s">
        <v>66</v>
      </c>
    </row>
    <row r="2" spans="1:13" x14ac:dyDescent="0.15">
      <c r="A2" s="2">
        <v>39080</v>
      </c>
      <c r="B2" s="1">
        <f>参数!B$2</f>
        <v>1000</v>
      </c>
      <c r="C2" s="1">
        <f>B2</f>
        <v>1000</v>
      </c>
      <c r="D2" s="12">
        <f>D3</f>
        <v>2165.41</v>
      </c>
      <c r="E2" s="3"/>
      <c r="F2" s="3">
        <f>(B2-G2)/D2</f>
        <v>0.46176012856687648</v>
      </c>
      <c r="G2" s="3">
        <f>IF(B2/(1+参数!B$4)/D2*参数!B$4&lt;参数!B$3,参数!B$3,B2/(1+参数!B$4)/D2*参数!B$4)</f>
        <v>0.1</v>
      </c>
      <c r="H2" s="15">
        <f>F2</f>
        <v>0.46176012856687648</v>
      </c>
      <c r="I2" s="15">
        <f>D2*H2</f>
        <v>999.9</v>
      </c>
      <c r="J2" s="8">
        <f>I2/C2-1</f>
        <v>-9.9999999999988987E-5</v>
      </c>
      <c r="K2" s="1">
        <f>IF(J2&gt;参数!B$6,I2,0)</f>
        <v>0</v>
      </c>
      <c r="L2" s="1">
        <f>IF(A2=MAX(A:A),-B2+K2+#REF!,-B2+K2)</f>
        <v>-1000</v>
      </c>
      <c r="M2" s="12">
        <v>1</v>
      </c>
    </row>
    <row r="3" spans="1:13" x14ac:dyDescent="0.15">
      <c r="A3" s="2">
        <v>39113</v>
      </c>
      <c r="B3" s="1">
        <f>参数!B$2</f>
        <v>1000</v>
      </c>
      <c r="C3" s="1">
        <f>IF(J2&lt;参数!B$6,C2+B3,B3)</f>
        <v>2000</v>
      </c>
      <c r="D3" s="12">
        <v>2165.41</v>
      </c>
      <c r="E3" s="3"/>
      <c r="F3" s="3">
        <f>(B3-G3)/D3</f>
        <v>0.46176012856687648</v>
      </c>
      <c r="G3" s="3">
        <f>IF(B3/(1+参数!B$4)/D3*参数!B$4&lt;参数!B$3,参数!B$3,B3/(1+参数!B$4)/D3*参数!B$4)</f>
        <v>0.1</v>
      </c>
      <c r="H3" s="15">
        <f>IF(J2&lt;参数!B$6,H2+F3,F3)+IFERROR(E3*H2,0)</f>
        <v>0.92352025713375296</v>
      </c>
      <c r="I3" s="15">
        <f>D3*H3</f>
        <v>1999.8</v>
      </c>
      <c r="J3" s="8">
        <f>I3/C3-1</f>
        <v>-9.9999999999988987E-5</v>
      </c>
      <c r="K3" s="1">
        <f>IF(J3&gt;参数!B$6,I3,0)</f>
        <v>0</v>
      </c>
      <c r="L3" s="1">
        <f>IF(A3=MAX(A:A),-B3+K3+I3,-B3+K3)</f>
        <v>-1000</v>
      </c>
      <c r="M3" s="12">
        <f>M2*(IFERROR(D3+E3,D3))/D2</f>
        <v>1</v>
      </c>
    </row>
    <row r="4" spans="1:13" x14ac:dyDescent="0.15">
      <c r="A4" s="2">
        <v>39141</v>
      </c>
      <c r="B4" s="1">
        <f>参数!B$2</f>
        <v>1000</v>
      </c>
      <c r="C4" s="1">
        <f>IF(J3&lt;参数!B$6,C3+B4,B4)</f>
        <v>3000</v>
      </c>
      <c r="D4" s="12">
        <v>2499.9</v>
      </c>
      <c r="E4" s="3"/>
      <c r="F4" s="3">
        <f t="shared" ref="F4:F67" si="0">(B4-G4)/D4</f>
        <v>0.39997599903996156</v>
      </c>
      <c r="G4" s="3">
        <f>IF(B4/(1+参数!B$4)/D4*参数!B$4&lt;参数!B$3,参数!B$3,B4/(1+参数!B$4)/D4*参数!B$4)</f>
        <v>0.1</v>
      </c>
      <c r="H4" s="15">
        <f>IF(J3&lt;参数!B$6,H3+F4,F4)+IFERROR(E4*H3,0)</f>
        <v>1.3234962561737145</v>
      </c>
      <c r="I4" s="15">
        <f t="shared" ref="I4:I67" si="1">D4*H4</f>
        <v>3308.6082908086687</v>
      </c>
      <c r="J4" s="8">
        <f t="shared" ref="J4:J67" si="2">I4/C4-1</f>
        <v>0.10286943026955631</v>
      </c>
      <c r="K4" s="1">
        <f>IF(J4&gt;参数!B$6,I4,0)</f>
        <v>0</v>
      </c>
      <c r="L4" s="1">
        <f t="shared" ref="L4:L67" si="3">IF(A4=MAX(A:A),-B4+K4+I4,-B4+K4)</f>
        <v>-1000</v>
      </c>
      <c r="M4" s="12">
        <f t="shared" ref="M4:M67" si="4">M3*(IFERROR(D4+E4,D4))/D3</f>
        <v>1.1544695923635711</v>
      </c>
    </row>
    <row r="5" spans="1:13" x14ac:dyDescent="0.15">
      <c r="A5" s="2">
        <v>39171</v>
      </c>
      <c r="B5" s="1">
        <f>参数!B$2</f>
        <v>1000</v>
      </c>
      <c r="C5" s="1">
        <f>IF(J4&lt;参数!B$6,C4+B5,B5)</f>
        <v>4000</v>
      </c>
      <c r="D5" s="12">
        <v>2779.96</v>
      </c>
      <c r="E5" s="3"/>
      <c r="F5" s="3">
        <f t="shared" si="0"/>
        <v>0.35968143426524124</v>
      </c>
      <c r="G5" s="3">
        <f>IF(B5/(1+参数!B$4)/D5*参数!B$4&lt;参数!B$3,参数!B$3,B5/(1+参数!B$4)/D5*参数!B$4)</f>
        <v>0.1</v>
      </c>
      <c r="H5" s="15">
        <f>IF(J4&lt;参数!B$6,H4+F5,F5)+IFERROR(E5*H4,0)</f>
        <v>1.6831776904389557</v>
      </c>
      <c r="I5" s="15">
        <f t="shared" si="1"/>
        <v>4679.1666523126796</v>
      </c>
      <c r="J5" s="8">
        <f t="shared" si="2"/>
        <v>0.16979166307816995</v>
      </c>
      <c r="K5" s="1">
        <f>IF(J5&gt;参数!B$6,I5,0)</f>
        <v>0</v>
      </c>
      <c r="L5" s="1">
        <f t="shared" si="3"/>
        <v>-1000</v>
      </c>
      <c r="M5" s="12">
        <f t="shared" si="4"/>
        <v>1.2838030673175058</v>
      </c>
    </row>
    <row r="6" spans="1:13" x14ac:dyDescent="0.15">
      <c r="A6" s="2">
        <v>39202</v>
      </c>
      <c r="B6" s="1">
        <f>参数!B$2</f>
        <v>1000</v>
      </c>
      <c r="C6" s="1">
        <f>IF(J5&lt;参数!B$6,C5+B6,B6)</f>
        <v>5000</v>
      </c>
      <c r="D6" s="12">
        <v>3841.24</v>
      </c>
      <c r="E6" s="3"/>
      <c r="F6" s="3">
        <f t="shared" si="0"/>
        <v>0.2603065676708563</v>
      </c>
      <c r="G6" s="3">
        <f>IF(B6/(1+参数!B$4)/D6*参数!B$4&lt;参数!B$3,参数!B$3,B6/(1+参数!B$4)/D6*参数!B$4)</f>
        <v>0.1</v>
      </c>
      <c r="H6" s="15">
        <f>IF(J5&lt;参数!B$6,H5+F6,F6)+IFERROR(E6*H5,0)</f>
        <v>1.943484258109812</v>
      </c>
      <c r="I6" s="15">
        <f t="shared" si="1"/>
        <v>7465.3894716217337</v>
      </c>
      <c r="J6" s="8">
        <f t="shared" si="2"/>
        <v>0.49307789432434679</v>
      </c>
      <c r="K6" s="1">
        <f>IF(J6&gt;参数!B$6,I6,0)</f>
        <v>0</v>
      </c>
      <c r="L6" s="1">
        <f t="shared" si="3"/>
        <v>-1000</v>
      </c>
      <c r="M6" s="12">
        <f t="shared" si="4"/>
        <v>1.773908867142943</v>
      </c>
    </row>
    <row r="7" spans="1:13" x14ac:dyDescent="0.15">
      <c r="A7" s="2">
        <v>39233</v>
      </c>
      <c r="B7" s="1">
        <f>参数!B$2</f>
        <v>1000</v>
      </c>
      <c r="C7" s="1">
        <f>IF(J6&lt;参数!B$6,C6+B7,B7)</f>
        <v>6000</v>
      </c>
      <c r="D7" s="12">
        <v>4249.21</v>
      </c>
      <c r="E7" s="3"/>
      <c r="F7" s="3">
        <f t="shared" si="0"/>
        <v>0.23531432901645247</v>
      </c>
      <c r="G7" s="3">
        <f>IF(B7/(1+参数!B$4)/D7*参数!B$4&lt;参数!B$3,参数!B$3,B7/(1+参数!B$4)/D7*参数!B$4)</f>
        <v>0.1</v>
      </c>
      <c r="H7" s="15">
        <f>IF(J6&lt;参数!B$6,H6+F7,F7)+IFERROR(E7*H6,0)</f>
        <v>2.1787985871262645</v>
      </c>
      <c r="I7" s="15">
        <f t="shared" si="1"/>
        <v>9258.1727444027947</v>
      </c>
      <c r="J7" s="8">
        <f t="shared" si="2"/>
        <v>0.54302879073379917</v>
      </c>
      <c r="K7" s="1">
        <f>IF(J7&gt;参数!B$6,I7,0)</f>
        <v>0</v>
      </c>
      <c r="L7" s="1">
        <f t="shared" si="3"/>
        <v>-1000</v>
      </c>
      <c r="M7" s="12">
        <f t="shared" si="4"/>
        <v>1.9623119871063681</v>
      </c>
    </row>
    <row r="8" spans="1:13" x14ac:dyDescent="0.15">
      <c r="A8" s="2">
        <v>39262</v>
      </c>
      <c r="B8" s="1">
        <f>参数!B$2</f>
        <v>1000</v>
      </c>
      <c r="C8" s="1">
        <f>IF(J7&lt;参数!B$6,C7+B8,B8)</f>
        <v>7000</v>
      </c>
      <c r="D8" s="12">
        <v>3875.74</v>
      </c>
      <c r="E8" s="3"/>
      <c r="F8" s="3">
        <f t="shared" si="0"/>
        <v>0.2579894420162343</v>
      </c>
      <c r="G8" s="3">
        <f>IF(B8/(1+参数!B$4)/D8*参数!B$4&lt;参数!B$3,参数!B$3,B8/(1+参数!B$4)/D8*参数!B$4)</f>
        <v>0.1</v>
      </c>
      <c r="H8" s="15">
        <f>IF(J7&lt;参数!B$6,H7+F8,F8)+IFERROR(E8*H7,0)</f>
        <v>2.436788029142499</v>
      </c>
      <c r="I8" s="15">
        <f t="shared" si="1"/>
        <v>9444.3568360687495</v>
      </c>
      <c r="J8" s="8">
        <f t="shared" si="2"/>
        <v>0.34919383372410717</v>
      </c>
      <c r="K8" s="1">
        <f>IF(J8&gt;参数!B$6,I8,0)</f>
        <v>0</v>
      </c>
      <c r="L8" s="1">
        <f t="shared" si="3"/>
        <v>-1000</v>
      </c>
      <c r="M8" s="12">
        <f t="shared" si="4"/>
        <v>1.7898411848102671</v>
      </c>
    </row>
    <row r="9" spans="1:13" x14ac:dyDescent="0.15">
      <c r="A9" s="2">
        <v>39294</v>
      </c>
      <c r="B9" s="1">
        <f>参数!B$2</f>
        <v>1000</v>
      </c>
      <c r="C9" s="1">
        <f>IF(J8&lt;参数!B$6,C8+B9,B9)</f>
        <v>8000</v>
      </c>
      <c r="D9" s="12">
        <v>4643.01</v>
      </c>
      <c r="E9" s="3"/>
      <c r="F9" s="3">
        <f t="shared" si="0"/>
        <v>0.21535598674135958</v>
      </c>
      <c r="G9" s="3">
        <f>IF(B9/(1+参数!B$4)/D9*参数!B$4&lt;参数!B$3,参数!B$3,B9/(1+参数!B$4)/D9*参数!B$4)</f>
        <v>0.1</v>
      </c>
      <c r="H9" s="15">
        <f>IF(J8&lt;参数!B$6,H8+F9,F9)+IFERROR(E9*H8,0)</f>
        <v>2.6521440158838585</v>
      </c>
      <c r="I9" s="15">
        <f t="shared" si="1"/>
        <v>12313.931187188915</v>
      </c>
      <c r="J9" s="8">
        <f t="shared" si="2"/>
        <v>0.5392413983986144</v>
      </c>
      <c r="K9" s="1">
        <f>IF(J9&gt;参数!B$6,I9,0)</f>
        <v>0</v>
      </c>
      <c r="L9" s="1">
        <f t="shared" si="3"/>
        <v>-1000</v>
      </c>
      <c r="M9" s="12">
        <f t="shared" si="4"/>
        <v>2.1441713116684604</v>
      </c>
    </row>
    <row r="10" spans="1:13" x14ac:dyDescent="0.15">
      <c r="A10" s="2">
        <v>39325</v>
      </c>
      <c r="B10" s="1">
        <f>参数!B$2</f>
        <v>1000</v>
      </c>
      <c r="C10" s="1">
        <f>IF(J9&lt;参数!B$6,C9+B10,B10)</f>
        <v>9000</v>
      </c>
      <c r="D10" s="12">
        <v>5310.58</v>
      </c>
      <c r="E10" s="3"/>
      <c r="F10" s="3">
        <f t="shared" si="0"/>
        <v>0.18828451882845187</v>
      </c>
      <c r="G10" s="3">
        <f>IF(B10/(1+参数!B$4)/D10*参数!B$4&lt;参数!B$3,参数!B$3,B10/(1+参数!B$4)/D10*参数!B$4)</f>
        <v>0.1</v>
      </c>
      <c r="H10" s="15">
        <f>IF(J9&lt;参数!B$6,H9+F10,F10)+IFERROR(E10*H9,0)</f>
        <v>2.8404285347123102</v>
      </c>
      <c r="I10" s="15">
        <f t="shared" si="1"/>
        <v>15084.3229678725</v>
      </c>
      <c r="J10" s="8">
        <f t="shared" si="2"/>
        <v>0.67603588531916659</v>
      </c>
      <c r="K10" s="1">
        <f>IF(J10&gt;参数!B$6,I10,0)</f>
        <v>0</v>
      </c>
      <c r="L10" s="1">
        <f t="shared" si="3"/>
        <v>-1000</v>
      </c>
      <c r="M10" s="12">
        <f t="shared" si="4"/>
        <v>2.4524593494996334</v>
      </c>
    </row>
    <row r="11" spans="1:13" x14ac:dyDescent="0.15">
      <c r="A11" s="2">
        <v>39353</v>
      </c>
      <c r="B11" s="1">
        <f>参数!B$2</f>
        <v>1000</v>
      </c>
      <c r="C11" s="1">
        <f>IF(J10&lt;参数!B$6,C10+B11,B11)</f>
        <v>10000</v>
      </c>
      <c r="D11" s="12">
        <v>5669.8</v>
      </c>
      <c r="E11" s="3"/>
      <c r="F11" s="3">
        <f t="shared" si="0"/>
        <v>0.17635542699918869</v>
      </c>
      <c r="G11" s="3">
        <f>IF(B11/(1+参数!B$4)/D11*参数!B$4&lt;参数!B$3,参数!B$3,B11/(1+参数!B$4)/D11*参数!B$4)</f>
        <v>0.1</v>
      </c>
      <c r="H11" s="15">
        <f>IF(J10&lt;参数!B$6,H10+F11,F11)+IFERROR(E11*H10,0)</f>
        <v>3.0167839617114987</v>
      </c>
      <c r="I11" s="15">
        <f t="shared" si="1"/>
        <v>17104.561706111857</v>
      </c>
      <c r="J11" s="8">
        <f t="shared" si="2"/>
        <v>0.71045617061118582</v>
      </c>
      <c r="K11" s="1">
        <f>IF(J11&gt;参数!B$6,I11,0)</f>
        <v>0</v>
      </c>
      <c r="L11" s="1">
        <f t="shared" si="3"/>
        <v>-1000</v>
      </c>
      <c r="M11" s="12">
        <f t="shared" si="4"/>
        <v>2.6183494118896657</v>
      </c>
    </row>
    <row r="12" spans="1:13" x14ac:dyDescent="0.15">
      <c r="A12" s="2">
        <v>39386</v>
      </c>
      <c r="B12" s="1">
        <f>参数!B$2</f>
        <v>1000</v>
      </c>
      <c r="C12" s="1">
        <f>IF(J11&lt;参数!B$6,C11+B12,B12)</f>
        <v>11000</v>
      </c>
      <c r="D12" s="12">
        <v>5377.58</v>
      </c>
      <c r="E12" s="3"/>
      <c r="F12" s="3">
        <f t="shared" si="0"/>
        <v>0.1859386564216618</v>
      </c>
      <c r="G12" s="3">
        <f>IF(B12/(1+参数!B$4)/D12*参数!B$4&lt;参数!B$3,参数!B$3,B12/(1+参数!B$4)/D12*参数!B$4)</f>
        <v>0.1</v>
      </c>
      <c r="H12" s="15">
        <f>IF(J11&lt;参数!B$6,H11+F12,F12)+IFERROR(E12*H11,0)</f>
        <v>3.2027226181331603</v>
      </c>
      <c r="I12" s="15">
        <f t="shared" si="1"/>
        <v>17222.897096820521</v>
      </c>
      <c r="J12" s="8">
        <f t="shared" si="2"/>
        <v>0.5657179178927747</v>
      </c>
      <c r="K12" s="1">
        <f>IF(J12&gt;参数!B$6,I12,0)</f>
        <v>0</v>
      </c>
      <c r="L12" s="1">
        <f t="shared" si="3"/>
        <v>-1000</v>
      </c>
      <c r="M12" s="12">
        <f t="shared" si="4"/>
        <v>2.4834003722158857</v>
      </c>
    </row>
    <row r="13" spans="1:13" x14ac:dyDescent="0.15">
      <c r="A13" s="2">
        <v>39416</v>
      </c>
      <c r="B13" s="1">
        <f>参数!B$2</f>
        <v>1000</v>
      </c>
      <c r="C13" s="1">
        <f>IF(J12&lt;参数!B$6,C12+B13,B13)</f>
        <v>12000</v>
      </c>
      <c r="D13" s="12">
        <v>4436.9799999999996</v>
      </c>
      <c r="E13" s="3"/>
      <c r="F13" s="3">
        <f t="shared" si="0"/>
        <v>0.22535598537744142</v>
      </c>
      <c r="G13" s="3">
        <f>IF(B13/(1+参数!B$4)/D13*参数!B$4&lt;参数!B$3,参数!B$3,B13/(1+参数!B$4)/D13*参数!B$4)</f>
        <v>0.1</v>
      </c>
      <c r="H13" s="15">
        <f>IF(J12&lt;参数!B$6,H12+F13,F13)+IFERROR(E13*H12,0)</f>
        <v>3.4280786035106017</v>
      </c>
      <c r="I13" s="15">
        <f t="shared" si="1"/>
        <v>15210.316202204467</v>
      </c>
      <c r="J13" s="8">
        <f t="shared" si="2"/>
        <v>0.26752635018370552</v>
      </c>
      <c r="K13" s="1">
        <f>IF(J13&gt;参数!B$6,I13,0)</f>
        <v>0</v>
      </c>
      <c r="L13" s="1">
        <f t="shared" si="3"/>
        <v>-1000</v>
      </c>
      <c r="M13" s="12">
        <f t="shared" si="4"/>
        <v>2.0490253577844384</v>
      </c>
    </row>
    <row r="14" spans="1:13" x14ac:dyDescent="0.15">
      <c r="A14" s="2">
        <v>39444</v>
      </c>
      <c r="B14" s="1">
        <f>参数!B$2</f>
        <v>1000</v>
      </c>
      <c r="C14" s="1">
        <f>IF(J13&lt;参数!B$6,C13+B14,B14)</f>
        <v>13000</v>
      </c>
      <c r="D14" s="12">
        <v>5219.5600000000004</v>
      </c>
      <c r="E14" s="3"/>
      <c r="F14" s="3">
        <f t="shared" si="0"/>
        <v>0.19156787162136271</v>
      </c>
      <c r="G14" s="3">
        <f>IF(B14/(1+参数!B$4)/D14*参数!B$4&lt;参数!B$3,参数!B$3,B14/(1+参数!B$4)/D14*参数!B$4)</f>
        <v>0.1</v>
      </c>
      <c r="H14" s="15">
        <f>IF(J13&lt;参数!B$6,H13+F14,F14)+IFERROR(E14*H13,0)</f>
        <v>3.6196464751319644</v>
      </c>
      <c r="I14" s="15">
        <f t="shared" si="1"/>
        <v>18892.961955739796</v>
      </c>
      <c r="J14" s="8">
        <f t="shared" si="2"/>
        <v>0.45330476582613821</v>
      </c>
      <c r="K14" s="1">
        <f>IF(J14&gt;参数!B$6,I14,0)</f>
        <v>0</v>
      </c>
      <c r="L14" s="1">
        <f t="shared" si="3"/>
        <v>-1000</v>
      </c>
      <c r="M14" s="12">
        <f t="shared" si="4"/>
        <v>2.4104257392364503</v>
      </c>
    </row>
    <row r="15" spans="1:13" x14ac:dyDescent="0.15">
      <c r="A15" s="2">
        <v>39478</v>
      </c>
      <c r="B15" s="1">
        <f>参数!B$2</f>
        <v>1000</v>
      </c>
      <c r="C15" s="1">
        <f>IF(J14&lt;参数!B$6,C14+B15,B15)</f>
        <v>14000</v>
      </c>
      <c r="D15" s="12">
        <v>4845.1000000000004</v>
      </c>
      <c r="E15" s="3"/>
      <c r="F15" s="3">
        <f t="shared" si="0"/>
        <v>0.20637344946440733</v>
      </c>
      <c r="G15" s="3">
        <f>IF(B15/(1+参数!B$4)/D15*参数!B$4&lt;参数!B$3,参数!B$3,B15/(1+参数!B$4)/D15*参数!B$4)</f>
        <v>0.1</v>
      </c>
      <c r="H15" s="15">
        <f>IF(J14&lt;参数!B$6,H14+F15,F15)+IFERROR(E15*H14,0)</f>
        <v>3.8260199245963715</v>
      </c>
      <c r="I15" s="15">
        <f t="shared" si="1"/>
        <v>18537.449136661882</v>
      </c>
      <c r="J15" s="8">
        <f t="shared" si="2"/>
        <v>0.32410350976156299</v>
      </c>
      <c r="K15" s="1">
        <f>IF(J15&gt;参数!B$6,I15,0)</f>
        <v>0</v>
      </c>
      <c r="L15" s="1">
        <f t="shared" si="3"/>
        <v>-1000</v>
      </c>
      <c r="M15" s="12">
        <f t="shared" si="4"/>
        <v>2.2374977486942433</v>
      </c>
    </row>
    <row r="16" spans="1:13" x14ac:dyDescent="0.15">
      <c r="A16" s="2">
        <v>39507</v>
      </c>
      <c r="B16" s="1">
        <f>参数!B$2</f>
        <v>1000</v>
      </c>
      <c r="C16" s="1">
        <f>IF(J15&lt;参数!B$6,C15+B16,B16)</f>
        <v>15000</v>
      </c>
      <c r="D16" s="12">
        <v>5078.5200000000004</v>
      </c>
      <c r="E16" s="3"/>
      <c r="F16" s="3">
        <f t="shared" si="0"/>
        <v>0.19688806975260506</v>
      </c>
      <c r="G16" s="3">
        <f>IF(B16/(1+参数!B$4)/D16*参数!B$4&lt;参数!B$3,参数!B$3,B16/(1+参数!B$4)/D16*参数!B$4)</f>
        <v>0.1</v>
      </c>
      <c r="H16" s="15">
        <f>IF(J15&lt;参数!B$6,H15+F16,F16)+IFERROR(E16*H15,0)</f>
        <v>4.0229079943489765</v>
      </c>
      <c r="I16" s="15">
        <f t="shared" si="1"/>
        <v>20430.418707461165</v>
      </c>
      <c r="J16" s="8">
        <f t="shared" si="2"/>
        <v>0.36202791383074429</v>
      </c>
      <c r="K16" s="1">
        <f>IF(J16&gt;参数!B$6,I16,0)</f>
        <v>0</v>
      </c>
      <c r="L16" s="1">
        <f t="shared" si="3"/>
        <v>-1000</v>
      </c>
      <c r="M16" s="12">
        <f t="shared" si="4"/>
        <v>2.3452925773871933</v>
      </c>
    </row>
    <row r="17" spans="1:13" x14ac:dyDescent="0.15">
      <c r="A17" s="2">
        <v>39538</v>
      </c>
      <c r="B17" s="1">
        <f>参数!B$2</f>
        <v>1000</v>
      </c>
      <c r="C17" s="1">
        <f>IF(J16&lt;参数!B$6,C16+B17,B17)</f>
        <v>16000</v>
      </c>
      <c r="D17" s="12">
        <v>4012.9</v>
      </c>
      <c r="E17" s="3"/>
      <c r="F17" s="3">
        <f t="shared" si="0"/>
        <v>0.24917142216352262</v>
      </c>
      <c r="G17" s="3">
        <f>IF(B17/(1+参数!B$4)/D17*参数!B$4&lt;参数!B$3,参数!B$3,B17/(1+参数!B$4)/D17*参数!B$4)</f>
        <v>0.1</v>
      </c>
      <c r="H17" s="15">
        <f>IF(J16&lt;参数!B$6,H16+F17,F17)+IFERROR(E17*H16,0)</f>
        <v>4.2720794165124989</v>
      </c>
      <c r="I17" s="15">
        <f t="shared" si="1"/>
        <v>17143.427490523009</v>
      </c>
      <c r="J17" s="8">
        <f t="shared" si="2"/>
        <v>7.1464218157688109E-2</v>
      </c>
      <c r="K17" s="1">
        <f>IF(J17&gt;参数!B$6,I17,0)</f>
        <v>0</v>
      </c>
      <c r="L17" s="1">
        <f t="shared" si="3"/>
        <v>-1000</v>
      </c>
      <c r="M17" s="12">
        <f t="shared" si="4"/>
        <v>1.8531825381798372</v>
      </c>
    </row>
    <row r="18" spans="1:13" x14ac:dyDescent="0.15">
      <c r="A18" s="2">
        <v>39568</v>
      </c>
      <c r="B18" s="1">
        <f>参数!B$2</f>
        <v>1000</v>
      </c>
      <c r="C18" s="1">
        <f>IF(J17&lt;参数!B$6,C17+B18,B18)</f>
        <v>17000</v>
      </c>
      <c r="D18" s="12">
        <v>3941.3</v>
      </c>
      <c r="E18" s="3"/>
      <c r="F18" s="3">
        <f t="shared" si="0"/>
        <v>0.25369801842031814</v>
      </c>
      <c r="G18" s="3">
        <f>IF(B18/(1+参数!B$4)/D18*参数!B$4&lt;参数!B$3,参数!B$3,B18/(1+参数!B$4)/D18*参数!B$4)</f>
        <v>0.1</v>
      </c>
      <c r="H18" s="15">
        <f>IF(J17&lt;参数!B$6,H17+F18,F18)+IFERROR(E18*H17,0)</f>
        <v>4.5257774349328166</v>
      </c>
      <c r="I18" s="15">
        <f t="shared" si="1"/>
        <v>17837.446604300712</v>
      </c>
      <c r="J18" s="8">
        <f t="shared" si="2"/>
        <v>4.9261564958865467E-2</v>
      </c>
      <c r="K18" s="1">
        <f>IF(J18&gt;参数!B$6,I18,0)</f>
        <v>0</v>
      </c>
      <c r="L18" s="1">
        <f t="shared" si="3"/>
        <v>-1000</v>
      </c>
      <c r="M18" s="12">
        <f t="shared" si="4"/>
        <v>1.8201172064412752</v>
      </c>
    </row>
    <row r="19" spans="1:13" x14ac:dyDescent="0.15">
      <c r="A19" s="2">
        <v>39598</v>
      </c>
      <c r="B19" s="1">
        <f>参数!B$2</f>
        <v>1000</v>
      </c>
      <c r="C19" s="1">
        <f>IF(J18&lt;参数!B$6,C18+B19,B19)</f>
        <v>18000</v>
      </c>
      <c r="D19" s="12">
        <v>3677.91</v>
      </c>
      <c r="E19" s="3"/>
      <c r="F19" s="3">
        <f t="shared" si="0"/>
        <v>0.27186635888317007</v>
      </c>
      <c r="G19" s="3">
        <f>IF(B19/(1+参数!B$4)/D19*参数!B$4&lt;参数!B$3,参数!B$3,B19/(1+参数!B$4)/D19*参数!B$4)</f>
        <v>0.1</v>
      </c>
      <c r="H19" s="15">
        <f>IF(J18&lt;参数!B$6,H18+F19,F19)+IFERROR(E19*H18,0)</f>
        <v>4.797643793815987</v>
      </c>
      <c r="I19" s="15">
        <f t="shared" si="1"/>
        <v>17645.302085713756</v>
      </c>
      <c r="J19" s="8">
        <f t="shared" si="2"/>
        <v>-1.9705439682569104E-2</v>
      </c>
      <c r="K19" s="1">
        <f>IF(J19&gt;参数!B$6,I19,0)</f>
        <v>0</v>
      </c>
      <c r="L19" s="1">
        <f t="shared" si="3"/>
        <v>-1000</v>
      </c>
      <c r="M19" s="12">
        <f t="shared" si="4"/>
        <v>1.6984820426616676</v>
      </c>
    </row>
    <row r="20" spans="1:13" x14ac:dyDescent="0.15">
      <c r="A20" s="2">
        <v>39629</v>
      </c>
      <c r="B20" s="1">
        <f>参数!B$2</f>
        <v>1000</v>
      </c>
      <c r="C20" s="1">
        <f>IF(J19&lt;参数!B$6,C19+B20,B20)</f>
        <v>19000</v>
      </c>
      <c r="D20" s="12">
        <v>2815.12</v>
      </c>
      <c r="E20" s="3"/>
      <c r="F20" s="3">
        <f t="shared" si="0"/>
        <v>0.35518912160050015</v>
      </c>
      <c r="G20" s="3">
        <f>IF(B20/(1+参数!B$4)/D20*参数!B$4&lt;参数!B$3,参数!B$3,B20/(1+参数!B$4)/D20*参数!B$4)</f>
        <v>0.1</v>
      </c>
      <c r="H20" s="15">
        <f>IF(J19&lt;参数!B$6,H19+F20,F20)+IFERROR(E20*H19,0)</f>
        <v>5.1528329154164876</v>
      </c>
      <c r="I20" s="15">
        <f t="shared" si="1"/>
        <v>14505.842996847263</v>
      </c>
      <c r="J20" s="8">
        <f t="shared" si="2"/>
        <v>-0.236534579113302</v>
      </c>
      <c r="K20" s="1">
        <f>IF(J20&gt;参数!B$6,I20,0)</f>
        <v>0</v>
      </c>
      <c r="L20" s="1">
        <f t="shared" si="3"/>
        <v>-1000</v>
      </c>
      <c r="M20" s="12">
        <f t="shared" si="4"/>
        <v>1.3000401771489007</v>
      </c>
    </row>
    <row r="21" spans="1:13" x14ac:dyDescent="0.15">
      <c r="A21" s="2">
        <v>39660</v>
      </c>
      <c r="B21" s="1">
        <f>参数!B$2</f>
        <v>1000</v>
      </c>
      <c r="C21" s="1">
        <f>IF(J20&lt;参数!B$6,C20+B21,B21)</f>
        <v>20000</v>
      </c>
      <c r="D21" s="12">
        <v>2904.84</v>
      </c>
      <c r="E21" s="3"/>
      <c r="F21" s="3">
        <f t="shared" si="0"/>
        <v>0.34421861445036556</v>
      </c>
      <c r="G21" s="3">
        <f>IF(B21/(1+参数!B$4)/D21*参数!B$4&lt;参数!B$3,参数!B$3,B21/(1+参数!B$4)/D21*参数!B$4)</f>
        <v>0.1</v>
      </c>
      <c r="H21" s="15">
        <f>IF(J20&lt;参数!B$6,H20+F21,F21)+IFERROR(E21*H20,0)</f>
        <v>5.4970515298668534</v>
      </c>
      <c r="I21" s="15">
        <f t="shared" si="1"/>
        <v>15968.055166018432</v>
      </c>
      <c r="J21" s="8">
        <f t="shared" si="2"/>
        <v>-0.20159724169907844</v>
      </c>
      <c r="K21" s="1">
        <f>IF(J21&gt;参数!B$6,I21,0)</f>
        <v>0</v>
      </c>
      <c r="L21" s="1">
        <f t="shared" si="3"/>
        <v>-1000</v>
      </c>
      <c r="M21" s="12">
        <f t="shared" si="4"/>
        <v>1.3414734392101271</v>
      </c>
    </row>
    <row r="22" spans="1:13" x14ac:dyDescent="0.15">
      <c r="A22" s="2">
        <v>39689</v>
      </c>
      <c r="B22" s="1">
        <f>参数!B$2</f>
        <v>1000</v>
      </c>
      <c r="C22" s="1">
        <f>IF(J21&lt;参数!B$6,C21+B22,B22)</f>
        <v>21000</v>
      </c>
      <c r="D22" s="12">
        <v>2234.92</v>
      </c>
      <c r="E22" s="3"/>
      <c r="F22" s="3">
        <f t="shared" si="0"/>
        <v>0.44739856460186495</v>
      </c>
      <c r="G22" s="3">
        <f>IF(B22/(1+参数!B$4)/D22*参数!B$4&lt;参数!B$3,参数!B$3,B22/(1+参数!B$4)/D22*参数!B$4)</f>
        <v>0.1</v>
      </c>
      <c r="H22" s="15">
        <f>IF(J21&lt;参数!B$6,H21+F22,F22)+IFERROR(E22*H21,0)</f>
        <v>5.944450094468718</v>
      </c>
      <c r="I22" s="15">
        <f t="shared" si="1"/>
        <v>13285.370405130028</v>
      </c>
      <c r="J22" s="8">
        <f t="shared" si="2"/>
        <v>-0.36736331404142719</v>
      </c>
      <c r="K22" s="1">
        <f>IF(J22&gt;参数!B$6,I22,0)</f>
        <v>0</v>
      </c>
      <c r="L22" s="1">
        <f t="shared" si="3"/>
        <v>-1000</v>
      </c>
      <c r="M22" s="12">
        <f t="shared" si="4"/>
        <v>1.0321001565523393</v>
      </c>
    </row>
    <row r="23" spans="1:13" x14ac:dyDescent="0.15">
      <c r="A23" s="2">
        <v>39717</v>
      </c>
      <c r="B23" s="1">
        <f>参数!B$2</f>
        <v>1000</v>
      </c>
      <c r="C23" s="1">
        <f>IF(J22&lt;参数!B$6,C22+B23,B23)</f>
        <v>22000</v>
      </c>
      <c r="D23" s="12">
        <v>2135.52</v>
      </c>
      <c r="E23" s="3"/>
      <c r="F23" s="3">
        <f t="shared" si="0"/>
        <v>0.46822319622387054</v>
      </c>
      <c r="G23" s="3">
        <f>IF(B23/(1+参数!B$4)/D23*参数!B$4&lt;参数!B$3,参数!B$3,B23/(1+参数!B$4)/D23*参数!B$4)</f>
        <v>0.1</v>
      </c>
      <c r="H23" s="15">
        <f>IF(J22&lt;参数!B$6,H22+F23,F23)+IFERROR(E23*H22,0)</f>
        <v>6.4126732906925881</v>
      </c>
      <c r="I23" s="15">
        <f t="shared" si="1"/>
        <v>13694.392065739836</v>
      </c>
      <c r="J23" s="8">
        <f t="shared" si="2"/>
        <v>-0.37752763337546202</v>
      </c>
      <c r="K23" s="1">
        <f>IF(J23&gt;参数!B$6,I23,0)</f>
        <v>0</v>
      </c>
      <c r="L23" s="1">
        <f t="shared" si="3"/>
        <v>-1000</v>
      </c>
      <c r="M23" s="12">
        <f t="shared" si="4"/>
        <v>0.98619660941807841</v>
      </c>
    </row>
    <row r="24" spans="1:13" x14ac:dyDescent="0.15">
      <c r="A24" s="2">
        <v>39752</v>
      </c>
      <c r="B24" s="1">
        <f>参数!B$2</f>
        <v>1000</v>
      </c>
      <c r="C24" s="1">
        <f>IF(J23&lt;参数!B$6,C23+B24,B24)</f>
        <v>23000</v>
      </c>
      <c r="D24" s="12">
        <v>1567.17</v>
      </c>
      <c r="E24" s="3"/>
      <c r="F24" s="3">
        <f t="shared" si="0"/>
        <v>0.63802905874921034</v>
      </c>
      <c r="G24" s="3">
        <f>IF(B24/(1+参数!B$4)/D24*参数!B$4&lt;参数!B$3,参数!B$3,B24/(1+参数!B$4)/D24*参数!B$4)</f>
        <v>0.1</v>
      </c>
      <c r="H24" s="15">
        <f>IF(J23&lt;参数!B$6,H23+F24,F24)+IFERROR(E24*H23,0)</f>
        <v>7.0507023494417984</v>
      </c>
      <c r="I24" s="15">
        <f t="shared" si="1"/>
        <v>11049.649200974703</v>
      </c>
      <c r="J24" s="8">
        <f t="shared" si="2"/>
        <v>-0.51958046952283898</v>
      </c>
      <c r="K24" s="1">
        <f>IF(J24&gt;参数!B$6,I24,0)</f>
        <v>0</v>
      </c>
      <c r="L24" s="1">
        <f t="shared" si="3"/>
        <v>-1000</v>
      </c>
      <c r="M24" s="12">
        <f t="shared" si="4"/>
        <v>0.72372899358551079</v>
      </c>
    </row>
    <row r="25" spans="1:13" x14ac:dyDescent="0.15">
      <c r="A25" s="2">
        <v>39780</v>
      </c>
      <c r="B25" s="1">
        <f>参数!B$2</f>
        <v>1000</v>
      </c>
      <c r="C25" s="1">
        <f>IF(J24&lt;参数!B$6,C24+B25,B25)</f>
        <v>24000</v>
      </c>
      <c r="D25" s="12">
        <v>1793.5</v>
      </c>
      <c r="E25" s="3"/>
      <c r="F25" s="3">
        <f t="shared" si="0"/>
        <v>0.55751324226373011</v>
      </c>
      <c r="G25" s="3">
        <f>IF(B25/(1+参数!B$4)/D25*参数!B$4&lt;参数!B$3,参数!B$3,B25/(1+参数!B$4)/D25*参数!B$4)</f>
        <v>0.1</v>
      </c>
      <c r="H25" s="15">
        <f>IF(J24&lt;参数!B$6,H24+F25,F25)+IFERROR(E25*H24,0)</f>
        <v>7.6082155917055285</v>
      </c>
      <c r="I25" s="15">
        <f t="shared" si="1"/>
        <v>13645.334663723865</v>
      </c>
      <c r="J25" s="8">
        <f t="shared" si="2"/>
        <v>-0.43144438901150561</v>
      </c>
      <c r="K25" s="1">
        <f>IF(J25&gt;参数!B$6,I25,0)</f>
        <v>0</v>
      </c>
      <c r="L25" s="1">
        <f t="shared" si="3"/>
        <v>-1000</v>
      </c>
      <c r="M25" s="12">
        <f t="shared" si="4"/>
        <v>0.8282496155462481</v>
      </c>
    </row>
    <row r="26" spans="1:13" x14ac:dyDescent="0.15">
      <c r="A26" s="2">
        <v>39813</v>
      </c>
      <c r="B26" s="1">
        <f>参数!B$2</f>
        <v>1000</v>
      </c>
      <c r="C26" s="1">
        <f>IF(J25&lt;参数!B$6,C25+B26,B26)</f>
        <v>25000</v>
      </c>
      <c r="D26" s="12">
        <v>1852.66</v>
      </c>
      <c r="E26" s="3"/>
      <c r="F26" s="3">
        <f t="shared" si="0"/>
        <v>0.53971047035073894</v>
      </c>
      <c r="G26" s="3">
        <f>IF(B26/(1+参数!B$4)/D26*参数!B$4&lt;参数!B$3,参数!B$3,B26/(1+参数!B$4)/D26*参数!B$4)</f>
        <v>0.1</v>
      </c>
      <c r="H26" s="15">
        <f>IF(J25&lt;参数!B$6,H25+F26,F26)+IFERROR(E26*H25,0)</f>
        <v>8.1479260620562677</v>
      </c>
      <c r="I26" s="15">
        <f t="shared" si="1"/>
        <v>15095.336698129166</v>
      </c>
      <c r="J26" s="8">
        <f t="shared" si="2"/>
        <v>-0.39618653207483334</v>
      </c>
      <c r="K26" s="1">
        <f>IF(J26&gt;参数!B$6,I26,0)</f>
        <v>0</v>
      </c>
      <c r="L26" s="1">
        <f t="shared" si="3"/>
        <v>-1000</v>
      </c>
      <c r="M26" s="12">
        <f t="shared" si="4"/>
        <v>0.8555700767983897</v>
      </c>
    </row>
    <row r="27" spans="1:13" x14ac:dyDescent="0.15">
      <c r="A27" s="2">
        <v>39836</v>
      </c>
      <c r="B27" s="1">
        <f>参数!B$2</f>
        <v>1000</v>
      </c>
      <c r="C27" s="1">
        <f>IF(J26&lt;参数!B$6,C26+B27,B27)</f>
        <v>26000</v>
      </c>
      <c r="D27" s="12">
        <v>2143.37</v>
      </c>
      <c r="E27" s="3"/>
      <c r="F27" s="3">
        <f t="shared" si="0"/>
        <v>0.4665083490018056</v>
      </c>
      <c r="G27" s="3">
        <f>IF(B27/(1+参数!B$4)/D27*参数!B$4&lt;参数!B$3,参数!B$3,B27/(1+参数!B$4)/D27*参数!B$4)</f>
        <v>0.1</v>
      </c>
      <c r="H27" s="15">
        <f>IF(J26&lt;参数!B$6,H26+F27,F27)+IFERROR(E27*H26,0)</f>
        <v>8.6144344110580739</v>
      </c>
      <c r="I27" s="15">
        <f t="shared" si="1"/>
        <v>18463.920283629544</v>
      </c>
      <c r="J27" s="8">
        <f t="shared" si="2"/>
        <v>-0.28984921986040213</v>
      </c>
      <c r="K27" s="1">
        <f>IF(J27&gt;参数!B$6,I27,0)</f>
        <v>0</v>
      </c>
      <c r="L27" s="1">
        <f t="shared" si="3"/>
        <v>-1000</v>
      </c>
      <c r="M27" s="12">
        <f t="shared" si="4"/>
        <v>0.98982178894528106</v>
      </c>
    </row>
    <row r="28" spans="1:13" x14ac:dyDescent="0.15">
      <c r="A28" s="2">
        <v>39871</v>
      </c>
      <c r="B28" s="1">
        <f>参数!B$2</f>
        <v>1000</v>
      </c>
      <c r="C28" s="1">
        <f>IF(J27&lt;参数!B$6,C27+B28,B28)</f>
        <v>27000</v>
      </c>
      <c r="D28" s="12">
        <v>2307.14</v>
      </c>
      <c r="E28" s="3"/>
      <c r="F28" s="3">
        <f t="shared" si="0"/>
        <v>0.43339372556498523</v>
      </c>
      <c r="G28" s="3">
        <f>IF(B28/(1+参数!B$4)/D28*参数!B$4&lt;参数!B$3,参数!B$3,B28/(1+参数!B$4)/D28*参数!B$4)</f>
        <v>0.1</v>
      </c>
      <c r="H28" s="15">
        <f>IF(J27&lt;参数!B$6,H27+F28,F28)+IFERROR(E28*H27,0)</f>
        <v>9.0478281366230586</v>
      </c>
      <c r="I28" s="15">
        <f t="shared" si="1"/>
        <v>20874.606207128523</v>
      </c>
      <c r="J28" s="8">
        <f t="shared" si="2"/>
        <v>-0.22686643677301765</v>
      </c>
      <c r="K28" s="1">
        <f>IF(J28&gt;参数!B$6,I28,0)</f>
        <v>0</v>
      </c>
      <c r="L28" s="1">
        <f t="shared" si="3"/>
        <v>-1000</v>
      </c>
      <c r="M28" s="12">
        <f t="shared" si="4"/>
        <v>1.0654518082026041</v>
      </c>
    </row>
    <row r="29" spans="1:13" x14ac:dyDescent="0.15">
      <c r="A29" s="2">
        <v>39903</v>
      </c>
      <c r="B29" s="1">
        <f>参数!B$2</f>
        <v>1000</v>
      </c>
      <c r="C29" s="1">
        <f>IF(J28&lt;参数!B$6,C28+B29,B29)</f>
        <v>28000</v>
      </c>
      <c r="D29" s="12">
        <v>2793.57</v>
      </c>
      <c r="E29" s="3"/>
      <c r="F29" s="3">
        <f t="shared" si="0"/>
        <v>0.35792910147230961</v>
      </c>
      <c r="G29" s="3">
        <f>IF(B29/(1+参数!B$4)/D29*参数!B$4&lt;参数!B$3,参数!B$3,B29/(1+参数!B$4)/D29*参数!B$4)</f>
        <v>0.1</v>
      </c>
      <c r="H29" s="15">
        <f>IF(J28&lt;参数!B$6,H28+F29,F29)+IFERROR(E29*H28,0)</f>
        <v>9.4057572380953687</v>
      </c>
      <c r="I29" s="15">
        <f t="shared" si="1"/>
        <v>26275.641247626081</v>
      </c>
      <c r="J29" s="8">
        <f t="shared" si="2"/>
        <v>-6.1584241156211417E-2</v>
      </c>
      <c r="K29" s="1">
        <f>IF(J29&gt;参数!B$6,I29,0)</f>
        <v>0</v>
      </c>
      <c r="L29" s="1">
        <f t="shared" si="3"/>
        <v>-1000</v>
      </c>
      <c r="M29" s="12">
        <f t="shared" si="4"/>
        <v>1.2900882511856884</v>
      </c>
    </row>
    <row r="30" spans="1:13" x14ac:dyDescent="0.15">
      <c r="A30" s="2">
        <v>39933</v>
      </c>
      <c r="B30" s="1">
        <f>参数!B$2</f>
        <v>1000</v>
      </c>
      <c r="C30" s="1">
        <f>IF(J29&lt;参数!B$6,C29+B30,B30)</f>
        <v>29000</v>
      </c>
      <c r="D30" s="12">
        <v>2914.77</v>
      </c>
      <c r="E30" s="3"/>
      <c r="F30" s="3">
        <f t="shared" si="0"/>
        <v>0.34304593501374037</v>
      </c>
      <c r="G30" s="3">
        <f>IF(B30/(1+参数!B$4)/D30*参数!B$4&lt;参数!B$3,参数!B$3,B30/(1+参数!B$4)/D30*参数!B$4)</f>
        <v>0.1</v>
      </c>
      <c r="H30" s="15">
        <f>IF(J29&lt;参数!B$6,H29+F30,F30)+IFERROR(E30*H29,0)</f>
        <v>9.7488031731091098</v>
      </c>
      <c r="I30" s="15">
        <f t="shared" si="1"/>
        <v>28415.51902488324</v>
      </c>
      <c r="J30" s="8">
        <f t="shared" si="2"/>
        <v>-2.015451638333654E-2</v>
      </c>
      <c r="K30" s="1">
        <f>IF(J30&gt;参数!B$6,I30,0)</f>
        <v>0</v>
      </c>
      <c r="L30" s="1">
        <f t="shared" si="3"/>
        <v>-1000</v>
      </c>
      <c r="M30" s="12">
        <f t="shared" si="4"/>
        <v>1.3460591758604612</v>
      </c>
    </row>
    <row r="31" spans="1:13" x14ac:dyDescent="0.15">
      <c r="A31" s="2">
        <v>39960</v>
      </c>
      <c r="B31" s="1">
        <f>参数!B$2</f>
        <v>1000</v>
      </c>
      <c r="C31" s="1">
        <f>IF(J30&lt;参数!B$6,C30+B31,B31)</f>
        <v>30000</v>
      </c>
      <c r="D31" s="12">
        <v>3098.26</v>
      </c>
      <c r="E31" s="3"/>
      <c r="F31" s="3">
        <f t="shared" si="0"/>
        <v>0.32272953205993038</v>
      </c>
      <c r="G31" s="3">
        <f>IF(B31/(1+参数!B$4)/D31*参数!B$4&lt;参数!B$3,参数!B$3,B31/(1+参数!B$4)/D31*参数!B$4)</f>
        <v>0.1</v>
      </c>
      <c r="H31" s="15">
        <f>IF(J30&lt;参数!B$6,H30+F31,F31)+IFERROR(E31*H30,0)</f>
        <v>10.071532705169041</v>
      </c>
      <c r="I31" s="15">
        <f t="shared" si="1"/>
        <v>31204.226919117034</v>
      </c>
      <c r="J31" s="8">
        <f t="shared" si="2"/>
        <v>4.0140897303901246E-2</v>
      </c>
      <c r="K31" s="1">
        <f>IF(J31&gt;参数!B$6,I31,0)</f>
        <v>0</v>
      </c>
      <c r="L31" s="1">
        <f t="shared" si="3"/>
        <v>-1000</v>
      </c>
      <c r="M31" s="12">
        <f t="shared" si="4"/>
        <v>1.4307960155351651</v>
      </c>
    </row>
    <row r="32" spans="1:13" x14ac:dyDescent="0.15">
      <c r="A32" s="2">
        <v>39994</v>
      </c>
      <c r="B32" s="1">
        <f>参数!B$2</f>
        <v>1000</v>
      </c>
      <c r="C32" s="1">
        <f>IF(J31&lt;参数!B$6,C31+B32,B32)</f>
        <v>31000</v>
      </c>
      <c r="D32" s="12">
        <v>3369.5</v>
      </c>
      <c r="E32" s="3"/>
      <c r="F32" s="3">
        <f t="shared" si="0"/>
        <v>0.29675025968244545</v>
      </c>
      <c r="G32" s="3">
        <f>IF(B32/(1+参数!B$4)/D32*参数!B$4&lt;参数!B$3,参数!B$3,B32/(1+参数!B$4)/D32*参数!B$4)</f>
        <v>0.1</v>
      </c>
      <c r="H32" s="15">
        <f>IF(J31&lt;参数!B$6,H31+F32,F32)+IFERROR(E32*H31,0)</f>
        <v>10.368282964851486</v>
      </c>
      <c r="I32" s="15">
        <f t="shared" si="1"/>
        <v>34935.92945006708</v>
      </c>
      <c r="J32" s="8">
        <f t="shared" si="2"/>
        <v>0.12696546613119608</v>
      </c>
      <c r="K32" s="1">
        <f>IF(J32&gt;参数!B$6,I32,0)</f>
        <v>0</v>
      </c>
      <c r="L32" s="1">
        <f t="shared" si="3"/>
        <v>-1000</v>
      </c>
      <c r="M32" s="12">
        <f t="shared" si="4"/>
        <v>1.5560563588419754</v>
      </c>
    </row>
    <row r="33" spans="1:13" x14ac:dyDescent="0.15">
      <c r="A33" s="2">
        <v>40025</v>
      </c>
      <c r="B33" s="1">
        <f>参数!B$2</f>
        <v>1000</v>
      </c>
      <c r="C33" s="1">
        <f>IF(J32&lt;参数!B$6,C32+B33,B33)</f>
        <v>32000</v>
      </c>
      <c r="D33" s="12">
        <v>3986.05</v>
      </c>
      <c r="E33" s="3"/>
      <c r="F33" s="3">
        <f t="shared" si="0"/>
        <v>0.25084983881285983</v>
      </c>
      <c r="G33" s="3">
        <f>IF(B33/(1+参数!B$4)/D33*参数!B$4&lt;参数!B$3,参数!B$3,B33/(1+参数!B$4)/D33*参数!B$4)</f>
        <v>0.1</v>
      </c>
      <c r="H33" s="15">
        <f>IF(J32&lt;参数!B$6,H32+F33,F33)+IFERROR(E33*H32,0)</f>
        <v>10.619132803664346</v>
      </c>
      <c r="I33" s="15">
        <f t="shared" si="1"/>
        <v>42328.394312046272</v>
      </c>
      <c r="J33" s="8">
        <f t="shared" si="2"/>
        <v>0.32276232225144597</v>
      </c>
      <c r="K33" s="1">
        <f>IF(J33&gt;参数!B$6,I33,0)</f>
        <v>0</v>
      </c>
      <c r="L33" s="1">
        <f t="shared" si="3"/>
        <v>-1000</v>
      </c>
      <c r="M33" s="12">
        <f t="shared" si="4"/>
        <v>1.8407830387778767</v>
      </c>
    </row>
    <row r="34" spans="1:13" x14ac:dyDescent="0.15">
      <c r="A34" s="2">
        <v>40056</v>
      </c>
      <c r="B34" s="1">
        <f>参数!B$2</f>
        <v>1000</v>
      </c>
      <c r="C34" s="1">
        <f>IF(J33&lt;参数!B$6,C33+B34,B34)</f>
        <v>33000</v>
      </c>
      <c r="D34" s="12">
        <v>3162.52</v>
      </c>
      <c r="E34" s="3"/>
      <c r="F34" s="3">
        <f t="shared" si="0"/>
        <v>0.31617191353730567</v>
      </c>
      <c r="G34" s="3">
        <f>IF(B34/(1+参数!B$4)/D34*参数!B$4&lt;参数!B$3,参数!B$3,B34/(1+参数!B$4)/D34*参数!B$4)</f>
        <v>0.1</v>
      </c>
      <c r="H34" s="15">
        <f>IF(J33&lt;参数!B$6,H33+F34,F34)+IFERROR(E34*H33,0)</f>
        <v>10.935304717201651</v>
      </c>
      <c r="I34" s="15">
        <f t="shared" si="1"/>
        <v>34583.119874244563</v>
      </c>
      <c r="J34" s="8">
        <f t="shared" si="2"/>
        <v>4.7973329522562613E-2</v>
      </c>
      <c r="K34" s="1">
        <f>IF(J34&gt;参数!B$6,I34,0)</f>
        <v>0</v>
      </c>
      <c r="L34" s="1">
        <f t="shared" si="3"/>
        <v>-1000</v>
      </c>
      <c r="M34" s="12">
        <f t="shared" si="4"/>
        <v>1.4604716889642153</v>
      </c>
    </row>
    <row r="35" spans="1:13" x14ac:dyDescent="0.15">
      <c r="A35" s="2">
        <v>40086</v>
      </c>
      <c r="B35" s="1">
        <f>参数!B$2</f>
        <v>1000</v>
      </c>
      <c r="C35" s="1">
        <f>IF(J34&lt;参数!B$6,C34+B35,B35)</f>
        <v>34000</v>
      </c>
      <c r="D35" s="12">
        <v>3291.67</v>
      </c>
      <c r="E35" s="3"/>
      <c r="F35" s="3">
        <f t="shared" si="0"/>
        <v>0.30376678099566479</v>
      </c>
      <c r="G35" s="3">
        <f>IF(B35/(1+参数!B$4)/D35*参数!B$4&lt;参数!B$3,参数!B$3,B35/(1+参数!B$4)/D35*参数!B$4)</f>
        <v>0.1</v>
      </c>
      <c r="H35" s="15">
        <f>IF(J34&lt;参数!B$6,H34+F35,F35)+IFERROR(E35*H34,0)</f>
        <v>11.239071498197315</v>
      </c>
      <c r="I35" s="15">
        <f t="shared" si="1"/>
        <v>36995.314478471155</v>
      </c>
      <c r="J35" s="8">
        <f t="shared" si="2"/>
        <v>8.8097484660916381E-2</v>
      </c>
      <c r="K35" s="1">
        <f>IF(J35&gt;参数!B$6,I35,0)</f>
        <v>0</v>
      </c>
      <c r="L35" s="1">
        <f t="shared" si="3"/>
        <v>-1000</v>
      </c>
      <c r="M35" s="12">
        <f t="shared" si="4"/>
        <v>1.5201139737971106</v>
      </c>
    </row>
    <row r="36" spans="1:13" x14ac:dyDescent="0.15">
      <c r="A36" s="2">
        <v>40116</v>
      </c>
      <c r="B36" s="1">
        <f>参数!B$2</f>
        <v>1000</v>
      </c>
      <c r="C36" s="1">
        <f>IF(J35&lt;参数!B$6,C35+B36,B36)</f>
        <v>35000</v>
      </c>
      <c r="D36" s="12">
        <v>3669.13</v>
      </c>
      <c r="E36" s="3"/>
      <c r="F36" s="3">
        <f t="shared" si="0"/>
        <v>0.27251691817951396</v>
      </c>
      <c r="G36" s="3">
        <f>IF(B36/(1+参数!B$4)/D36*参数!B$4&lt;参数!B$3,参数!B$3,B36/(1+参数!B$4)/D36*参数!B$4)</f>
        <v>0.1</v>
      </c>
      <c r="H36" s="15">
        <f>IF(J35&lt;参数!B$6,H35+F36,F36)+IFERROR(E36*H35,0)</f>
        <v>11.51158841637683</v>
      </c>
      <c r="I36" s="15">
        <f t="shared" si="1"/>
        <v>42237.514406180715</v>
      </c>
      <c r="J36" s="8">
        <f t="shared" si="2"/>
        <v>0.20678612589087764</v>
      </c>
      <c r="K36" s="1">
        <f>IF(J36&gt;参数!B$6,I36,0)</f>
        <v>0</v>
      </c>
      <c r="L36" s="1">
        <f t="shared" si="3"/>
        <v>-1000</v>
      </c>
      <c r="M36" s="12">
        <f t="shared" si="4"/>
        <v>1.6944273832669108</v>
      </c>
    </row>
    <row r="37" spans="1:13" x14ac:dyDescent="0.15">
      <c r="A37" s="2">
        <v>40147</v>
      </c>
      <c r="B37" s="1">
        <f>参数!B$2</f>
        <v>1000</v>
      </c>
      <c r="C37" s="1">
        <f>IF(J36&lt;参数!B$6,C36+B37,B37)</f>
        <v>36000</v>
      </c>
      <c r="D37" s="12">
        <v>4062.02</v>
      </c>
      <c r="E37" s="3"/>
      <c r="F37" s="3">
        <f t="shared" si="0"/>
        <v>0.24615831532094867</v>
      </c>
      <c r="G37" s="3">
        <f>IF(B37/(1+参数!B$4)/D37*参数!B$4&lt;参数!B$3,参数!B$3,B37/(1+参数!B$4)/D37*参数!B$4)</f>
        <v>0.1</v>
      </c>
      <c r="H37" s="15">
        <f>IF(J36&lt;参数!B$6,H36+F37,F37)+IFERROR(E37*H36,0)</f>
        <v>11.757746731697779</v>
      </c>
      <c r="I37" s="15">
        <f t="shared" si="1"/>
        <v>47760.20237909101</v>
      </c>
      <c r="J37" s="8">
        <f t="shared" si="2"/>
        <v>0.3266722883080837</v>
      </c>
      <c r="K37" s="1">
        <f>IF(J37&gt;参数!B$6,I37,0)</f>
        <v>0</v>
      </c>
      <c r="L37" s="1">
        <f t="shared" si="3"/>
        <v>-1000</v>
      </c>
      <c r="M37" s="12">
        <f t="shared" si="4"/>
        <v>1.8758664640876328</v>
      </c>
    </row>
    <row r="38" spans="1:13" x14ac:dyDescent="0.15">
      <c r="A38" s="2">
        <v>40178</v>
      </c>
      <c r="B38" s="1">
        <f>参数!B$2</f>
        <v>1000</v>
      </c>
      <c r="C38" s="1">
        <f>IF(J37&lt;参数!B$6,C37+B38,B38)</f>
        <v>37000</v>
      </c>
      <c r="D38" s="12">
        <v>4065.88</v>
      </c>
      <c r="E38" s="3"/>
      <c r="F38" s="3">
        <f t="shared" si="0"/>
        <v>0.24592462148415595</v>
      </c>
      <c r="G38" s="3">
        <f>IF(B38/(1+参数!B$4)/D38*参数!B$4&lt;参数!B$3,参数!B$3,B38/(1+参数!B$4)/D38*参数!B$4)</f>
        <v>0.1</v>
      </c>
      <c r="H38" s="15">
        <f>IF(J37&lt;参数!B$6,H37+F38,F38)+IFERROR(E38*H37,0)</f>
        <v>12.003671353181934</v>
      </c>
      <c r="I38" s="15">
        <f t="shared" si="1"/>
        <v>48805.487281475362</v>
      </c>
      <c r="J38" s="8">
        <f t="shared" si="2"/>
        <v>0.31906722382365849</v>
      </c>
      <c r="K38" s="1">
        <f>IF(J38&gt;参数!B$6,I38,0)</f>
        <v>0</v>
      </c>
      <c r="L38" s="1">
        <f t="shared" si="3"/>
        <v>-1000</v>
      </c>
      <c r="M38" s="12">
        <f t="shared" si="4"/>
        <v>1.8776490364411365</v>
      </c>
    </row>
    <row r="39" spans="1:13" x14ac:dyDescent="0.15">
      <c r="A39" s="2">
        <v>40207</v>
      </c>
      <c r="B39" s="1">
        <f>参数!B$2</f>
        <v>1000</v>
      </c>
      <c r="C39" s="1">
        <f>IF(J38&lt;参数!B$6,C38+B39,B39)</f>
        <v>38000</v>
      </c>
      <c r="D39" s="12">
        <v>3793.45</v>
      </c>
      <c r="E39" s="3"/>
      <c r="F39" s="3">
        <f t="shared" si="0"/>
        <v>0.2635859178320526</v>
      </c>
      <c r="G39" s="3">
        <f>IF(B39/(1+参数!B$4)/D39*参数!B$4&lt;参数!B$3,参数!B$3,B39/(1+参数!B$4)/D39*参数!B$4)</f>
        <v>0.1</v>
      </c>
      <c r="H39" s="15">
        <f>IF(J38&lt;参数!B$6,H38+F39,F39)+IFERROR(E39*H38,0)</f>
        <v>12.267257271013987</v>
      </c>
      <c r="I39" s="15">
        <f t="shared" si="1"/>
        <v>46535.227094728005</v>
      </c>
      <c r="J39" s="8">
        <f t="shared" si="2"/>
        <v>0.22461123933494753</v>
      </c>
      <c r="K39" s="1">
        <f>IF(J39&gt;参数!B$6,I39,0)</f>
        <v>0</v>
      </c>
      <c r="L39" s="1">
        <f t="shared" si="3"/>
        <v>-1000</v>
      </c>
      <c r="M39" s="12">
        <f t="shared" si="4"/>
        <v>1.7518391436263807</v>
      </c>
    </row>
    <row r="40" spans="1:13" x14ac:dyDescent="0.15">
      <c r="A40" s="2">
        <v>40235</v>
      </c>
      <c r="B40" s="1">
        <f>参数!B$2</f>
        <v>1000</v>
      </c>
      <c r="C40" s="1">
        <f>IF(J39&lt;参数!B$6,C39+B40,B40)</f>
        <v>39000</v>
      </c>
      <c r="D40" s="12">
        <v>3946.55</v>
      </c>
      <c r="E40" s="3"/>
      <c r="F40" s="3">
        <f t="shared" si="0"/>
        <v>0.25336053008323722</v>
      </c>
      <c r="G40" s="3">
        <f>IF(B40/(1+参数!B$4)/D40*参数!B$4&lt;参数!B$3,参数!B$3,B40/(1+参数!B$4)/D40*参数!B$4)</f>
        <v>0.1</v>
      </c>
      <c r="H40" s="15">
        <f>IF(J39&lt;参数!B$6,H39+F40,F40)+IFERROR(E40*H39,0)</f>
        <v>12.520617801097224</v>
      </c>
      <c r="I40" s="15">
        <f t="shared" si="1"/>
        <v>49413.244182920251</v>
      </c>
      <c r="J40" s="8">
        <f t="shared" si="2"/>
        <v>0.26700626110051928</v>
      </c>
      <c r="K40" s="1">
        <f>IF(J40&gt;参数!B$6,I40,0)</f>
        <v>0</v>
      </c>
      <c r="L40" s="1">
        <f t="shared" si="3"/>
        <v>-1000</v>
      </c>
      <c r="M40" s="12">
        <f t="shared" si="4"/>
        <v>1.8225416895645636</v>
      </c>
    </row>
    <row r="41" spans="1:13" x14ac:dyDescent="0.15">
      <c r="A41" s="2">
        <v>40268</v>
      </c>
      <c r="B41" s="1">
        <f>参数!B$2</f>
        <v>1000</v>
      </c>
      <c r="C41" s="1">
        <f>IF(J40&lt;参数!B$6,C40+B41,B41)</f>
        <v>40000</v>
      </c>
      <c r="D41" s="12">
        <v>3965.22</v>
      </c>
      <c r="E41" s="3"/>
      <c r="F41" s="3">
        <f t="shared" si="0"/>
        <v>0.25216759725815968</v>
      </c>
      <c r="G41" s="3">
        <f>IF(B41/(1+参数!B$4)/D41*参数!B$4&lt;参数!B$3,参数!B$3,B41/(1+参数!B$4)/D41*参数!B$4)</f>
        <v>0.1</v>
      </c>
      <c r="H41" s="15">
        <f>IF(J40&lt;参数!B$6,H40+F41,F41)+IFERROR(E41*H40,0)</f>
        <v>12.772785398355383</v>
      </c>
      <c r="I41" s="15">
        <f t="shared" si="1"/>
        <v>50646.904117266728</v>
      </c>
      <c r="J41" s="8">
        <f t="shared" si="2"/>
        <v>0.26617260293166822</v>
      </c>
      <c r="K41" s="1">
        <f>IF(J41&gt;参数!B$6,I41,0)</f>
        <v>0</v>
      </c>
      <c r="L41" s="1">
        <f t="shared" si="3"/>
        <v>-1000</v>
      </c>
      <c r="M41" s="12">
        <f t="shared" si="4"/>
        <v>1.8311636133572864</v>
      </c>
    </row>
    <row r="42" spans="1:13" x14ac:dyDescent="0.15">
      <c r="A42" s="2">
        <v>40298</v>
      </c>
      <c r="B42" s="1">
        <f>参数!B$2</f>
        <v>1000</v>
      </c>
      <c r="C42" s="1">
        <f>IF(J41&lt;参数!B$6,C41+B42,B42)</f>
        <v>41000</v>
      </c>
      <c r="D42" s="12">
        <v>3746.11</v>
      </c>
      <c r="E42" s="3"/>
      <c r="F42" s="3">
        <f t="shared" si="0"/>
        <v>0.26691688177869843</v>
      </c>
      <c r="G42" s="3">
        <f>IF(B42/(1+参数!B$4)/D42*参数!B$4&lt;参数!B$3,参数!B$3,B42/(1+参数!B$4)/D42*参数!B$4)</f>
        <v>0.1</v>
      </c>
      <c r="H42" s="15">
        <f>IF(J41&lt;参数!B$6,H41+F42,F42)+IFERROR(E42*H41,0)</f>
        <v>13.039702280134081</v>
      </c>
      <c r="I42" s="15">
        <f t="shared" si="1"/>
        <v>48848.159108633088</v>
      </c>
      <c r="J42" s="8">
        <f t="shared" si="2"/>
        <v>0.1914185148447094</v>
      </c>
      <c r="K42" s="1">
        <f>IF(J42&gt;参数!B$6,I42,0)</f>
        <v>0</v>
      </c>
      <c r="L42" s="1">
        <f t="shared" si="3"/>
        <v>-1000</v>
      </c>
      <c r="M42" s="12">
        <f t="shared" si="4"/>
        <v>1.7299772329489573</v>
      </c>
    </row>
    <row r="43" spans="1:13" x14ac:dyDescent="0.15">
      <c r="A43" s="2">
        <v>40329</v>
      </c>
      <c r="B43" s="1">
        <f>参数!B$2</f>
        <v>1000</v>
      </c>
      <c r="C43" s="1">
        <f>IF(J42&lt;参数!B$6,C42+B43,B43)</f>
        <v>42000</v>
      </c>
      <c r="D43" s="12">
        <v>3441.35</v>
      </c>
      <c r="E43" s="3"/>
      <c r="F43" s="3">
        <f t="shared" si="0"/>
        <v>0.29055457887166375</v>
      </c>
      <c r="G43" s="3">
        <f>IF(B43/(1+参数!B$4)/D43*参数!B$4&lt;参数!B$3,参数!B$3,B43/(1+参数!B$4)/D43*参数!B$4)</f>
        <v>0.1</v>
      </c>
      <c r="H43" s="15">
        <f>IF(J42&lt;参数!B$6,H42+F43,F43)+IFERROR(E43*H42,0)</f>
        <v>13.330256859005745</v>
      </c>
      <c r="I43" s="15">
        <f t="shared" si="1"/>
        <v>45874.079441739421</v>
      </c>
      <c r="J43" s="8">
        <f t="shared" si="2"/>
        <v>9.2239986708081423E-2</v>
      </c>
      <c r="K43" s="1">
        <f>IF(J43&gt;参数!B$6,I43,0)</f>
        <v>0</v>
      </c>
      <c r="L43" s="1">
        <f t="shared" si="3"/>
        <v>-1000</v>
      </c>
      <c r="M43" s="12">
        <f t="shared" si="4"/>
        <v>1.5892371421578368</v>
      </c>
    </row>
    <row r="44" spans="1:13" x14ac:dyDescent="0.15">
      <c r="A44" s="2">
        <v>40359</v>
      </c>
      <c r="B44" s="1">
        <f>参数!B$2</f>
        <v>1000</v>
      </c>
      <c r="C44" s="1">
        <f>IF(J43&lt;参数!B$6,C43+B44,B44)</f>
        <v>43000</v>
      </c>
      <c r="D44" s="12">
        <v>3087.36</v>
      </c>
      <c r="E44" s="3"/>
      <c r="F44" s="3">
        <f t="shared" si="0"/>
        <v>0.32386893656716415</v>
      </c>
      <c r="G44" s="3">
        <f>IF(B44/(1+参数!B$4)/D44*参数!B$4&lt;参数!B$3,参数!B$3,B44/(1+参数!B$4)/D44*参数!B$4)</f>
        <v>0.1</v>
      </c>
      <c r="H44" s="15">
        <f>IF(J43&lt;参数!B$6,H43+F44,F44)+IFERROR(E44*H43,0)</f>
        <v>13.654125795572909</v>
      </c>
      <c r="I44" s="15">
        <f t="shared" si="1"/>
        <v>42155.201816219982</v>
      </c>
      <c r="J44" s="8">
        <f t="shared" si="2"/>
        <v>-1.9646469390232957E-2</v>
      </c>
      <c r="K44" s="1">
        <f>IF(J44&gt;参数!B$6,I44,0)</f>
        <v>0</v>
      </c>
      <c r="L44" s="1">
        <f t="shared" si="3"/>
        <v>-1000</v>
      </c>
      <c r="M44" s="12">
        <f t="shared" si="4"/>
        <v>1.4257623267649091</v>
      </c>
    </row>
    <row r="45" spans="1:13" x14ac:dyDescent="0.15">
      <c r="A45" s="2">
        <v>40389</v>
      </c>
      <c r="B45" s="1">
        <f>参数!B$2</f>
        <v>1000</v>
      </c>
      <c r="C45" s="1">
        <f>IF(J44&lt;参数!B$6,C44+B45,B45)</f>
        <v>44000</v>
      </c>
      <c r="D45" s="12">
        <v>3518.11</v>
      </c>
      <c r="E45" s="3"/>
      <c r="F45" s="3">
        <f t="shared" si="0"/>
        <v>0.28421510413261664</v>
      </c>
      <c r="G45" s="3">
        <f>IF(B45/(1+参数!B$4)/D45*参数!B$4&lt;参数!B$3,参数!B$3,B45/(1+参数!B$4)/D45*参数!B$4)</f>
        <v>0.1</v>
      </c>
      <c r="H45" s="15">
        <f>IF(J44&lt;参数!B$6,H44+F45,F45)+IFERROR(E45*H44,0)</f>
        <v>13.938340899705526</v>
      </c>
      <c r="I45" s="15">
        <f t="shared" si="1"/>
        <v>49036.616502663011</v>
      </c>
      <c r="J45" s="8">
        <f t="shared" si="2"/>
        <v>0.11446855687870472</v>
      </c>
      <c r="K45" s="1">
        <f>IF(J45&gt;参数!B$6,I45,0)</f>
        <v>0</v>
      </c>
      <c r="L45" s="1">
        <f t="shared" si="3"/>
        <v>-1000</v>
      </c>
      <c r="M45" s="12">
        <f t="shared" si="4"/>
        <v>1.62468539445186</v>
      </c>
    </row>
    <row r="46" spans="1:13" x14ac:dyDescent="0.15">
      <c r="A46" s="2">
        <v>40421</v>
      </c>
      <c r="B46" s="1">
        <f>参数!B$2</f>
        <v>1000</v>
      </c>
      <c r="C46" s="1">
        <f>IF(J45&lt;参数!B$6,C45+B46,B46)</f>
        <v>45000</v>
      </c>
      <c r="D46" s="12">
        <v>3700.34</v>
      </c>
      <c r="E46" s="3"/>
      <c r="F46" s="3">
        <f t="shared" si="0"/>
        <v>0.27021841236210725</v>
      </c>
      <c r="G46" s="3">
        <f>IF(B46/(1+参数!B$4)/D46*参数!B$4&lt;参数!B$3,参数!B$3,B46/(1+参数!B$4)/D46*参数!B$4)</f>
        <v>0.1</v>
      </c>
      <c r="H46" s="15">
        <f>IF(J45&lt;参数!B$6,H45+F46,F46)+IFERROR(E46*H45,0)</f>
        <v>14.208559312067633</v>
      </c>
      <c r="I46" s="15">
        <f t="shared" si="1"/>
        <v>52576.500364816347</v>
      </c>
      <c r="J46" s="8">
        <f t="shared" si="2"/>
        <v>0.16836667477369671</v>
      </c>
      <c r="K46" s="1">
        <f>IF(J46&gt;参数!B$6,I46,0)</f>
        <v>0</v>
      </c>
      <c r="L46" s="1">
        <f t="shared" si="3"/>
        <v>-1000</v>
      </c>
      <c r="M46" s="12">
        <f t="shared" si="4"/>
        <v>1.7088403581769744</v>
      </c>
    </row>
    <row r="47" spans="1:13" x14ac:dyDescent="0.15">
      <c r="A47" s="2">
        <v>40451</v>
      </c>
      <c r="B47" s="1">
        <f>参数!B$2</f>
        <v>1000</v>
      </c>
      <c r="C47" s="1">
        <f>IF(J46&lt;参数!B$6,C46+B47,B47)</f>
        <v>46000</v>
      </c>
      <c r="D47" s="12">
        <v>3841.27</v>
      </c>
      <c r="E47" s="3"/>
      <c r="F47" s="3">
        <f t="shared" si="0"/>
        <v>0.26030453469815973</v>
      </c>
      <c r="G47" s="3">
        <f>IF(B47/(1+参数!B$4)/D47*参数!B$4&lt;参数!B$3,参数!B$3,B47/(1+参数!B$4)/D47*参数!B$4)</f>
        <v>0.1</v>
      </c>
      <c r="H47" s="15">
        <f>IF(J46&lt;参数!B$6,H46+F47,F47)+IFERROR(E47*H46,0)</f>
        <v>14.468863846765792</v>
      </c>
      <c r="I47" s="15">
        <f t="shared" si="1"/>
        <v>55578.812628666034</v>
      </c>
      <c r="J47" s="8">
        <f t="shared" si="2"/>
        <v>0.20823505714491386</v>
      </c>
      <c r="K47" s="1">
        <f>IF(J47&gt;参数!B$6,I47,0)</f>
        <v>0</v>
      </c>
      <c r="L47" s="1">
        <f t="shared" si="3"/>
        <v>-1000</v>
      </c>
      <c r="M47" s="12">
        <f t="shared" si="4"/>
        <v>1.7739227213322197</v>
      </c>
    </row>
    <row r="48" spans="1:13" x14ac:dyDescent="0.15">
      <c r="A48" s="2">
        <v>40480</v>
      </c>
      <c r="B48" s="1">
        <f>参数!B$2</f>
        <v>1000</v>
      </c>
      <c r="C48" s="1">
        <f>IF(J47&lt;参数!B$6,C47+B48,B48)</f>
        <v>47000</v>
      </c>
      <c r="D48" s="12">
        <v>4388.63</v>
      </c>
      <c r="E48" s="3"/>
      <c r="F48" s="3">
        <f t="shared" si="0"/>
        <v>0.22783875605826875</v>
      </c>
      <c r="G48" s="3">
        <f>IF(B48/(1+参数!B$4)/D48*参数!B$4&lt;参数!B$3,参数!B$3,B48/(1+参数!B$4)/D48*参数!B$4)</f>
        <v>0.1</v>
      </c>
      <c r="H48" s="15">
        <f>IF(J47&lt;参数!B$6,H47+F48,F48)+IFERROR(E48*H47,0)</f>
        <v>14.696702602824061</v>
      </c>
      <c r="I48" s="15">
        <f t="shared" si="1"/>
        <v>64498.38994383176</v>
      </c>
      <c r="J48" s="8">
        <f t="shared" si="2"/>
        <v>0.37230616901769698</v>
      </c>
      <c r="K48" s="1">
        <f>IF(J48&gt;参数!B$6,I48,0)</f>
        <v>0</v>
      </c>
      <c r="L48" s="1">
        <f t="shared" si="3"/>
        <v>-1000</v>
      </c>
      <c r="M48" s="12">
        <f t="shared" si="4"/>
        <v>2.0266970227347256</v>
      </c>
    </row>
    <row r="49" spans="1:13" x14ac:dyDescent="0.15">
      <c r="A49" s="2">
        <v>40512</v>
      </c>
      <c r="B49" s="1">
        <f>参数!B$2</f>
        <v>1000</v>
      </c>
      <c r="C49" s="1">
        <f>IF(J48&lt;参数!B$6,C48+B49,B49)</f>
        <v>48000</v>
      </c>
      <c r="D49" s="12">
        <v>4226.2299999999996</v>
      </c>
      <c r="E49" s="3"/>
      <c r="F49" s="3">
        <f t="shared" si="0"/>
        <v>0.23659384368574357</v>
      </c>
      <c r="G49" s="3">
        <f>IF(B49/(1+参数!B$4)/D49*参数!B$4&lt;参数!B$3,参数!B$3,B49/(1+参数!B$4)/D49*参数!B$4)</f>
        <v>0.1</v>
      </c>
      <c r="H49" s="15">
        <f>IF(J48&lt;参数!B$6,H48+F49,F49)+IFERROR(E49*H48,0)</f>
        <v>14.933296446509805</v>
      </c>
      <c r="I49" s="15">
        <f t="shared" si="1"/>
        <v>63111.54544113313</v>
      </c>
      <c r="J49" s="8">
        <f t="shared" si="2"/>
        <v>0.31482386335694024</v>
      </c>
      <c r="K49" s="1">
        <f>IF(J49&gt;参数!B$6,I49,0)</f>
        <v>0</v>
      </c>
      <c r="L49" s="1">
        <f t="shared" si="3"/>
        <v>-1000</v>
      </c>
      <c r="M49" s="12">
        <f t="shared" si="4"/>
        <v>1.9516996781210032</v>
      </c>
    </row>
    <row r="50" spans="1:13" x14ac:dyDescent="0.15">
      <c r="A50" s="2">
        <v>40543</v>
      </c>
      <c r="B50" s="1">
        <f>参数!B$2</f>
        <v>1000</v>
      </c>
      <c r="C50" s="1">
        <f>IF(J49&lt;参数!B$6,C49+B50,B50)</f>
        <v>49000</v>
      </c>
      <c r="D50" s="12">
        <v>4170.4399999999996</v>
      </c>
      <c r="E50" s="3"/>
      <c r="F50" s="3">
        <f t="shared" si="0"/>
        <v>0.23975887436337653</v>
      </c>
      <c r="G50" s="3">
        <f>IF(B50/(1+参数!B$4)/D50*参数!B$4&lt;参数!B$3,参数!B$3,B50/(1+参数!B$4)/D50*参数!B$4)</f>
        <v>0.1</v>
      </c>
      <c r="H50" s="15">
        <f>IF(J49&lt;参数!B$6,H49+F50,F50)+IFERROR(E50*H49,0)</f>
        <v>15.173055320873182</v>
      </c>
      <c r="I50" s="15">
        <f t="shared" si="1"/>
        <v>63278.316832382348</v>
      </c>
      <c r="J50" s="8">
        <f t="shared" si="2"/>
        <v>0.29139422106902746</v>
      </c>
      <c r="K50" s="1">
        <f>IF(J50&gt;参数!B$6,I50,0)</f>
        <v>0</v>
      </c>
      <c r="L50" s="1">
        <f t="shared" si="3"/>
        <v>-1000</v>
      </c>
      <c r="M50" s="12">
        <f t="shared" si="4"/>
        <v>1.9259355041308581</v>
      </c>
    </row>
    <row r="51" spans="1:13" x14ac:dyDescent="0.15">
      <c r="A51" s="2">
        <v>40574</v>
      </c>
      <c r="B51" s="1">
        <f>参数!B$2</f>
        <v>1000</v>
      </c>
      <c r="C51" s="1">
        <f>IF(J50&lt;参数!B$6,C50+B51,B51)</f>
        <v>50000</v>
      </c>
      <c r="D51" s="12">
        <v>4016.36</v>
      </c>
      <c r="E51" s="3"/>
      <c r="F51" s="3">
        <f t="shared" si="0"/>
        <v>0.24895676682369108</v>
      </c>
      <c r="G51" s="3">
        <f>IF(B51/(1+参数!B$4)/D51*参数!B$4&lt;参数!B$3,参数!B$3,B51/(1+参数!B$4)/D51*参数!B$4)</f>
        <v>0.1</v>
      </c>
      <c r="H51" s="15">
        <f>IF(J50&lt;参数!B$6,H50+F51,F51)+IFERROR(E51*H50,0)</f>
        <v>15.422012087696872</v>
      </c>
      <c r="I51" s="15">
        <f t="shared" si="1"/>
        <v>61940.352468542216</v>
      </c>
      <c r="J51" s="8">
        <f t="shared" si="2"/>
        <v>0.23880704937084429</v>
      </c>
      <c r="K51" s="1">
        <f>IF(J51&gt;参数!B$6,I51,0)</f>
        <v>0</v>
      </c>
      <c r="L51" s="1">
        <f t="shared" si="3"/>
        <v>-1000</v>
      </c>
      <c r="M51" s="12">
        <f t="shared" si="4"/>
        <v>1.8547803880096618</v>
      </c>
    </row>
    <row r="52" spans="1:13" x14ac:dyDescent="0.15">
      <c r="A52" s="2">
        <v>40602</v>
      </c>
      <c r="B52" s="1">
        <f>参数!B$2</f>
        <v>1000</v>
      </c>
      <c r="C52" s="1">
        <f>IF(J51&lt;参数!B$6,C51+B52,B52)</f>
        <v>51000</v>
      </c>
      <c r="D52" s="12">
        <v>4337.03</v>
      </c>
      <c r="E52" s="3"/>
      <c r="F52" s="3">
        <f t="shared" si="0"/>
        <v>0.23054947740735021</v>
      </c>
      <c r="G52" s="3">
        <f>IF(B52/(1+参数!B$4)/D52*参数!B$4&lt;参数!B$3,参数!B$3,B52/(1+参数!B$4)/D52*参数!B$4)</f>
        <v>0.1</v>
      </c>
      <c r="H52" s="15">
        <f>IF(J51&lt;参数!B$6,H51+F52,F52)+IFERROR(E52*H51,0)</f>
        <v>15.652561565104223</v>
      </c>
      <c r="I52" s="15">
        <f t="shared" si="1"/>
        <v>67885.629084703964</v>
      </c>
      <c r="J52" s="8">
        <f t="shared" si="2"/>
        <v>0.33109076636674439</v>
      </c>
      <c r="K52" s="1">
        <f>IF(J52&gt;参数!B$6,I52,0)</f>
        <v>0</v>
      </c>
      <c r="L52" s="1">
        <f t="shared" si="3"/>
        <v>-1000</v>
      </c>
      <c r="M52" s="12">
        <f t="shared" si="4"/>
        <v>2.0028678171801193</v>
      </c>
    </row>
    <row r="53" spans="1:13" x14ac:dyDescent="0.15">
      <c r="A53" s="2">
        <v>40633</v>
      </c>
      <c r="B53" s="1">
        <f>参数!B$2</f>
        <v>1000</v>
      </c>
      <c r="C53" s="1">
        <f>IF(J52&lt;参数!B$6,C52+B53,B53)</f>
        <v>52000</v>
      </c>
      <c r="D53" s="12">
        <v>4200.09</v>
      </c>
      <c r="E53" s="3"/>
      <c r="F53" s="3">
        <f t="shared" si="0"/>
        <v>0.23806632715013248</v>
      </c>
      <c r="G53" s="3">
        <f>IF(B53/(1+参数!B$4)/D53*参数!B$4&lt;参数!B$3,参数!B$3,B53/(1+参数!B$4)/D53*参数!B$4)</f>
        <v>0.1</v>
      </c>
      <c r="H53" s="15">
        <f>IF(J52&lt;参数!B$6,H52+F53,F53)+IFERROR(E53*H52,0)</f>
        <v>15.890627892254356</v>
      </c>
      <c r="I53" s="15">
        <f t="shared" si="1"/>
        <v>66742.067303978605</v>
      </c>
      <c r="J53" s="8">
        <f t="shared" si="2"/>
        <v>0.28350129430728077</v>
      </c>
      <c r="K53" s="1">
        <f>IF(J53&gt;参数!B$6,I53,0)</f>
        <v>0</v>
      </c>
      <c r="L53" s="1">
        <f t="shared" si="3"/>
        <v>-1000</v>
      </c>
      <c r="M53" s="12">
        <f t="shared" si="4"/>
        <v>1.9396280611985734</v>
      </c>
    </row>
    <row r="54" spans="1:13" x14ac:dyDescent="0.15">
      <c r="A54" s="2">
        <v>40662</v>
      </c>
      <c r="B54" s="1">
        <f>参数!B$2</f>
        <v>1000</v>
      </c>
      <c r="C54" s="1">
        <f>IF(J53&lt;参数!B$6,C53+B54,B54)</f>
        <v>53000</v>
      </c>
      <c r="D54" s="12">
        <v>4059.8</v>
      </c>
      <c r="E54" s="3"/>
      <c r="F54" s="3">
        <f t="shared" si="0"/>
        <v>0.24629292083353857</v>
      </c>
      <c r="G54" s="3">
        <f>IF(B54/(1+参数!B$4)/D54*参数!B$4&lt;参数!B$3,参数!B$3,B54/(1+参数!B$4)/D54*参数!B$4)</f>
        <v>0.1</v>
      </c>
      <c r="H54" s="15">
        <f>IF(J53&lt;参数!B$6,H53+F54,F54)+IFERROR(E54*H53,0)</f>
        <v>16.136920813087894</v>
      </c>
      <c r="I54" s="15">
        <f t="shared" si="1"/>
        <v>65512.671116974234</v>
      </c>
      <c r="J54" s="8">
        <f t="shared" si="2"/>
        <v>0.23608813428253272</v>
      </c>
      <c r="K54" s="1">
        <f>IF(J54&gt;参数!B$6,I54,0)</f>
        <v>0</v>
      </c>
      <c r="L54" s="1">
        <f t="shared" si="3"/>
        <v>-1000</v>
      </c>
      <c r="M54" s="12">
        <f t="shared" si="4"/>
        <v>1.8748412540812145</v>
      </c>
    </row>
    <row r="55" spans="1:13" x14ac:dyDescent="0.15">
      <c r="A55" s="2">
        <v>40694</v>
      </c>
      <c r="B55" s="1">
        <f>参数!B$2</f>
        <v>1000</v>
      </c>
      <c r="C55" s="1">
        <f>IF(J54&lt;参数!B$6,C54+B55,B55)</f>
        <v>54000</v>
      </c>
      <c r="D55" s="12">
        <v>3786.56</v>
      </c>
      <c r="E55" s="3"/>
      <c r="F55" s="3">
        <f t="shared" si="0"/>
        <v>0.26406553705738189</v>
      </c>
      <c r="G55" s="3">
        <f>IF(B55/(1+参数!B$4)/D55*参数!B$4&lt;参数!B$3,参数!B$3,B55/(1+参数!B$4)/D55*参数!B$4)</f>
        <v>0.1</v>
      </c>
      <c r="H55" s="15">
        <f>IF(J54&lt;参数!B$6,H54+F55,F55)+IFERROR(E55*H54,0)</f>
        <v>16.400986350145274</v>
      </c>
      <c r="I55" s="15">
        <f t="shared" si="1"/>
        <v>62103.318874006087</v>
      </c>
      <c r="J55" s="8">
        <f t="shared" si="2"/>
        <v>0.15006146062974235</v>
      </c>
      <c r="K55" s="1">
        <f>IF(J55&gt;参数!B$6,I55,0)</f>
        <v>0</v>
      </c>
      <c r="L55" s="1">
        <f t="shared" si="3"/>
        <v>-1000</v>
      </c>
      <c r="M55" s="12">
        <f t="shared" si="4"/>
        <v>1.7486572981560085</v>
      </c>
    </row>
    <row r="56" spans="1:13" x14ac:dyDescent="0.15">
      <c r="A56" s="2">
        <v>40724</v>
      </c>
      <c r="B56" s="1">
        <f>参数!B$2</f>
        <v>1000</v>
      </c>
      <c r="C56" s="1">
        <f>IF(J55&lt;参数!B$6,C55+B56,B56)</f>
        <v>55000</v>
      </c>
      <c r="D56" s="12">
        <v>3902.43</v>
      </c>
      <c r="E56" s="3"/>
      <c r="F56" s="3">
        <f t="shared" si="0"/>
        <v>0.25622496752023738</v>
      </c>
      <c r="G56" s="3">
        <f>IF(B56/(1+参数!B$4)/D56*参数!B$4&lt;参数!B$3,参数!B$3,B56/(1+参数!B$4)/D56*参数!B$4)</f>
        <v>0.1</v>
      </c>
      <c r="H56" s="15">
        <f>IF(J55&lt;参数!B$6,H55+F56,F56)+IFERROR(E56*H55,0)</f>
        <v>16.65721131766551</v>
      </c>
      <c r="I56" s="15">
        <f t="shared" si="1"/>
        <v>65003.601162397412</v>
      </c>
      <c r="J56" s="8">
        <f t="shared" si="2"/>
        <v>0.18188365749813484</v>
      </c>
      <c r="K56" s="1">
        <f>IF(J56&gt;参数!B$6,I56,0)</f>
        <v>0</v>
      </c>
      <c r="L56" s="1">
        <f t="shared" si="3"/>
        <v>-1000</v>
      </c>
      <c r="M56" s="12">
        <f t="shared" si="4"/>
        <v>1.8021667952027571</v>
      </c>
    </row>
    <row r="57" spans="1:13" x14ac:dyDescent="0.15">
      <c r="A57" s="2">
        <v>40753</v>
      </c>
      <c r="B57" s="1">
        <f>参数!B$2</f>
        <v>1000</v>
      </c>
      <c r="C57" s="1">
        <f>IF(J56&lt;参数!B$6,C56+B57,B57)</f>
        <v>56000</v>
      </c>
      <c r="D57" s="12">
        <v>3896.44</v>
      </c>
      <c r="E57" s="3"/>
      <c r="F57" s="3">
        <f t="shared" si="0"/>
        <v>0.25661886234614162</v>
      </c>
      <c r="G57" s="3">
        <f>IF(B57/(1+参数!B$4)/D57*参数!B$4&lt;参数!B$3,参数!B$3,B57/(1+参数!B$4)/D57*参数!B$4)</f>
        <v>0.1</v>
      </c>
      <c r="H57" s="15">
        <f>IF(J56&lt;参数!B$6,H56+F57,F57)+IFERROR(E57*H56,0)</f>
        <v>16.913830180011651</v>
      </c>
      <c r="I57" s="15">
        <f t="shared" si="1"/>
        <v>65903.724466604603</v>
      </c>
      <c r="J57" s="8">
        <f t="shared" si="2"/>
        <v>0.17685222261793943</v>
      </c>
      <c r="K57" s="1">
        <f>IF(J57&gt;参数!B$6,I57,0)</f>
        <v>0</v>
      </c>
      <c r="L57" s="1">
        <f t="shared" si="3"/>
        <v>-1000</v>
      </c>
      <c r="M57" s="12">
        <f t="shared" si="4"/>
        <v>1.7994005754106626</v>
      </c>
    </row>
    <row r="58" spans="1:13" x14ac:dyDescent="0.15">
      <c r="A58" s="2">
        <v>40786</v>
      </c>
      <c r="B58" s="1">
        <f>参数!B$2</f>
        <v>1000</v>
      </c>
      <c r="C58" s="1">
        <f>IF(J57&lt;参数!B$6,C57+B58,B58)</f>
        <v>57000</v>
      </c>
      <c r="D58" s="12">
        <v>3721.38</v>
      </c>
      <c r="E58" s="3"/>
      <c r="F58" s="3">
        <f t="shared" si="0"/>
        <v>0.26869064701804168</v>
      </c>
      <c r="G58" s="3">
        <f>IF(B58/(1+参数!B$4)/D58*参数!B$4&lt;参数!B$3,参数!B$3,B58/(1+参数!B$4)/D58*参数!B$4)</f>
        <v>0.1</v>
      </c>
      <c r="H58" s="15">
        <f>IF(J57&lt;参数!B$6,H57+F58,F58)+IFERROR(E58*H57,0)</f>
        <v>17.182520827029691</v>
      </c>
      <c r="I58" s="15">
        <f t="shared" si="1"/>
        <v>63942.689355291754</v>
      </c>
      <c r="J58" s="8">
        <f t="shared" si="2"/>
        <v>0.12180156763669747</v>
      </c>
      <c r="K58" s="1">
        <f>IF(J58&gt;参数!B$6,I58,0)</f>
        <v>0</v>
      </c>
      <c r="L58" s="1">
        <f t="shared" si="3"/>
        <v>-1000</v>
      </c>
      <c r="M58" s="12">
        <f t="shared" si="4"/>
        <v>1.7185567629224965</v>
      </c>
    </row>
    <row r="59" spans="1:13" x14ac:dyDescent="0.15">
      <c r="A59" s="2">
        <v>40816</v>
      </c>
      <c r="B59" s="1">
        <f>参数!B$2</f>
        <v>1000</v>
      </c>
      <c r="C59" s="1">
        <f>IF(J58&lt;参数!B$6,C58+B59,B59)</f>
        <v>58000</v>
      </c>
      <c r="D59" s="12">
        <v>3310.31</v>
      </c>
      <c r="E59" s="3"/>
      <c r="F59" s="3">
        <f t="shared" si="0"/>
        <v>0.30205630288401991</v>
      </c>
      <c r="G59" s="3">
        <f>IF(B59/(1+参数!B$4)/D59*参数!B$4&lt;参数!B$3,参数!B$3,B59/(1+参数!B$4)/D59*参数!B$4)</f>
        <v>0.1</v>
      </c>
      <c r="H59" s="15">
        <f>IF(J58&lt;参数!B$6,H58+F59,F59)+IFERROR(E59*H58,0)</f>
        <v>17.48457712991371</v>
      </c>
      <c r="I59" s="15">
        <f t="shared" si="1"/>
        <v>57879.370518924654</v>
      </c>
      <c r="J59" s="8">
        <f t="shared" si="2"/>
        <v>-2.0798186392301243E-3</v>
      </c>
      <c r="K59" s="1">
        <f>IF(J59&gt;参数!B$6,I59,0)</f>
        <v>0</v>
      </c>
      <c r="L59" s="1">
        <f t="shared" si="3"/>
        <v>-1000</v>
      </c>
      <c r="M59" s="12">
        <f t="shared" si="4"/>
        <v>1.5287220434005582</v>
      </c>
    </row>
    <row r="60" spans="1:13" x14ac:dyDescent="0.15">
      <c r="A60" s="2">
        <v>40847</v>
      </c>
      <c r="B60" s="1">
        <f>参数!B$2</f>
        <v>1000</v>
      </c>
      <c r="C60" s="1">
        <f>IF(J59&lt;参数!B$6,C59+B60,B60)</f>
        <v>59000</v>
      </c>
      <c r="D60" s="12">
        <v>3395.29</v>
      </c>
      <c r="E60" s="3"/>
      <c r="F60" s="3">
        <f t="shared" si="0"/>
        <v>0.29449619914646463</v>
      </c>
      <c r="G60" s="3">
        <f>IF(B60/(1+参数!B$4)/D60*参数!B$4&lt;参数!B$3,参数!B$3,B60/(1+参数!B$4)/D60*参数!B$4)</f>
        <v>0.1</v>
      </c>
      <c r="H60" s="15">
        <f>IF(J59&lt;参数!B$6,H59+F60,F60)+IFERROR(E60*H59,0)</f>
        <v>17.779073329060175</v>
      </c>
      <c r="I60" s="15">
        <f t="shared" si="1"/>
        <v>60365.109883424724</v>
      </c>
      <c r="J60" s="8">
        <f t="shared" si="2"/>
        <v>2.3137455651266459E-2</v>
      </c>
      <c r="K60" s="1">
        <f>IF(J60&gt;参数!B$6,I60,0)</f>
        <v>0</v>
      </c>
      <c r="L60" s="1">
        <f t="shared" si="3"/>
        <v>-1000</v>
      </c>
      <c r="M60" s="12">
        <f t="shared" si="4"/>
        <v>1.5679663435561868</v>
      </c>
    </row>
    <row r="61" spans="1:13" x14ac:dyDescent="0.15">
      <c r="A61" s="2">
        <v>40877</v>
      </c>
      <c r="B61" s="1">
        <f>参数!B$2</f>
        <v>1000</v>
      </c>
      <c r="C61" s="1">
        <f>IF(J60&lt;参数!B$6,C60+B61,B61)</f>
        <v>60000</v>
      </c>
      <c r="D61" s="12">
        <v>3215.02</v>
      </c>
      <c r="E61" s="3"/>
      <c r="F61" s="3">
        <f t="shared" si="0"/>
        <v>0.31100895173280413</v>
      </c>
      <c r="G61" s="3">
        <f>IF(B61/(1+参数!B$4)/D61*参数!B$4&lt;参数!B$3,参数!B$3,B61/(1+参数!B$4)/D61*参数!B$4)</f>
        <v>0.1</v>
      </c>
      <c r="H61" s="15">
        <f>IF(J60&lt;参数!B$6,H60+F61,F61)+IFERROR(E61*H60,0)</f>
        <v>18.090082280792981</v>
      </c>
      <c r="I61" s="15">
        <f t="shared" si="1"/>
        <v>58159.976334395047</v>
      </c>
      <c r="J61" s="8">
        <f t="shared" si="2"/>
        <v>-3.0667061093415882E-2</v>
      </c>
      <c r="K61" s="1">
        <f>IF(J61&gt;参数!B$6,I61,0)</f>
        <v>0</v>
      </c>
      <c r="L61" s="1">
        <f t="shared" si="3"/>
        <v>-1000</v>
      </c>
      <c r="M61" s="12">
        <f t="shared" si="4"/>
        <v>1.4847165201971</v>
      </c>
    </row>
    <row r="62" spans="1:13" x14ac:dyDescent="0.15">
      <c r="A62" s="2">
        <v>40907</v>
      </c>
      <c r="B62" s="1">
        <f>参数!B$2</f>
        <v>1000</v>
      </c>
      <c r="C62" s="1">
        <f>IF(J61&lt;参数!B$6,C61+B62,B62)</f>
        <v>61000</v>
      </c>
      <c r="D62" s="12">
        <v>2827.4</v>
      </c>
      <c r="E62" s="3"/>
      <c r="F62" s="3">
        <f t="shared" si="0"/>
        <v>0.35364645964490343</v>
      </c>
      <c r="G62" s="3">
        <f>IF(B62/(1+参数!B$4)/D62*参数!B$4&lt;参数!B$3,参数!B$3,B62/(1+参数!B$4)/D62*参数!B$4)</f>
        <v>0.1</v>
      </c>
      <c r="H62" s="15">
        <f>IF(J61&lt;参数!B$6,H61+F62,F62)+IFERROR(E62*H61,0)</f>
        <v>18.443728740437884</v>
      </c>
      <c r="I62" s="15">
        <f t="shared" si="1"/>
        <v>52147.798640714071</v>
      </c>
      <c r="J62" s="8">
        <f t="shared" si="2"/>
        <v>-0.1451180550702611</v>
      </c>
      <c r="K62" s="1">
        <f>IF(J62&gt;参数!B$6,I62,0)</f>
        <v>0</v>
      </c>
      <c r="L62" s="1">
        <f t="shared" si="3"/>
        <v>-1000</v>
      </c>
      <c r="M62" s="12">
        <f t="shared" si="4"/>
        <v>1.3057111586258503</v>
      </c>
    </row>
    <row r="63" spans="1:13" x14ac:dyDescent="0.15">
      <c r="A63" s="2">
        <v>40939</v>
      </c>
      <c r="B63" s="1">
        <f>参数!B$2</f>
        <v>1000</v>
      </c>
      <c r="C63" s="1">
        <f>IF(J62&lt;参数!B$6,C62+B63,B63)</f>
        <v>62000</v>
      </c>
      <c r="D63" s="12">
        <v>2889.02</v>
      </c>
      <c r="E63" s="3"/>
      <c r="F63" s="3">
        <f t="shared" si="0"/>
        <v>0.34610352299395641</v>
      </c>
      <c r="G63" s="3">
        <f>IF(B63/(1+参数!B$4)/D63*参数!B$4&lt;参数!B$3,参数!B$3,B63/(1+参数!B$4)/D63*参数!B$4)</f>
        <v>0.1</v>
      </c>
      <c r="H63" s="15">
        <f>IF(J62&lt;参数!B$6,H62+F63,F63)+IFERROR(E63*H62,0)</f>
        <v>18.78983226343184</v>
      </c>
      <c r="I63" s="15">
        <f t="shared" si="1"/>
        <v>54284.201205699857</v>
      </c>
      <c r="J63" s="8">
        <f t="shared" si="2"/>
        <v>-0.12444836765000233</v>
      </c>
      <c r="K63" s="1">
        <f>IF(J63&gt;参数!B$6,I63,0)</f>
        <v>0</v>
      </c>
      <c r="L63" s="1">
        <f t="shared" si="3"/>
        <v>-1000</v>
      </c>
      <c r="M63" s="12">
        <f t="shared" si="4"/>
        <v>1.3341676633986186</v>
      </c>
    </row>
    <row r="64" spans="1:13" x14ac:dyDescent="0.15">
      <c r="A64" s="2">
        <v>40968</v>
      </c>
      <c r="B64" s="1">
        <f>参数!B$2</f>
        <v>1000</v>
      </c>
      <c r="C64" s="1">
        <f>IF(J63&lt;参数!B$6,C63+B64,B64)</f>
        <v>63000</v>
      </c>
      <c r="D64" s="12">
        <v>3179.23</v>
      </c>
      <c r="E64" s="3"/>
      <c r="F64" s="3">
        <f t="shared" si="0"/>
        <v>0.31451011722964367</v>
      </c>
      <c r="G64" s="3">
        <f>IF(B64/(1+参数!B$4)/D64*参数!B$4&lt;参数!B$3,参数!B$3,B64/(1+参数!B$4)/D64*参数!B$4)</f>
        <v>0.1</v>
      </c>
      <c r="H64" s="15">
        <f>IF(J63&lt;参数!B$6,H63+F64,F64)+IFERROR(E64*H63,0)</f>
        <v>19.104342380661485</v>
      </c>
      <c r="I64" s="15">
        <f t="shared" si="1"/>
        <v>60737.098426870412</v>
      </c>
      <c r="J64" s="8">
        <f t="shared" si="2"/>
        <v>-3.5919072589358558E-2</v>
      </c>
      <c r="K64" s="1">
        <f>IF(J64&gt;参数!B$6,I64,0)</f>
        <v>0</v>
      </c>
      <c r="L64" s="1">
        <f t="shared" si="3"/>
        <v>-1000</v>
      </c>
      <c r="M64" s="12">
        <f t="shared" si="4"/>
        <v>1.4681884723909113</v>
      </c>
    </row>
    <row r="65" spans="1:13" x14ac:dyDescent="0.15">
      <c r="A65" s="2">
        <v>40998</v>
      </c>
      <c r="B65" s="1">
        <f>参数!B$2</f>
        <v>1000</v>
      </c>
      <c r="C65" s="1">
        <f>IF(J64&lt;参数!B$6,C64+B65,B65)</f>
        <v>64000</v>
      </c>
      <c r="D65" s="12">
        <v>2927.3</v>
      </c>
      <c r="E65" s="3"/>
      <c r="F65" s="3">
        <f t="shared" si="0"/>
        <v>0.34157756294196012</v>
      </c>
      <c r="G65" s="3">
        <f>IF(B65/(1+参数!B$4)/D65*参数!B$4&lt;参数!B$3,参数!B$3,B65/(1+参数!B$4)/D65*参数!B$4)</f>
        <v>0.1</v>
      </c>
      <c r="H65" s="15">
        <f>IF(J64&lt;参数!B$6,H64+F65,F65)+IFERROR(E65*H64,0)</f>
        <v>19.445919943603446</v>
      </c>
      <c r="I65" s="15">
        <f t="shared" si="1"/>
        <v>56924.041450910372</v>
      </c>
      <c r="J65" s="8">
        <f t="shared" si="2"/>
        <v>-0.11056185232952542</v>
      </c>
      <c r="K65" s="1">
        <f>IF(J65&gt;参数!B$6,I65,0)</f>
        <v>0</v>
      </c>
      <c r="L65" s="1">
        <f t="shared" si="3"/>
        <v>-1000</v>
      </c>
      <c r="M65" s="12">
        <f t="shared" si="4"/>
        <v>1.3518456089147104</v>
      </c>
    </row>
    <row r="66" spans="1:13" x14ac:dyDescent="0.15">
      <c r="A66" s="2">
        <v>41026</v>
      </c>
      <c r="B66" s="1">
        <f>参数!B$2</f>
        <v>1000</v>
      </c>
      <c r="C66" s="1">
        <f>IF(J65&lt;参数!B$6,C65+B66,B66)</f>
        <v>65000</v>
      </c>
      <c r="D66" s="12">
        <v>3124.35</v>
      </c>
      <c r="E66" s="3"/>
      <c r="F66" s="3">
        <f t="shared" si="0"/>
        <v>0.32003456718997553</v>
      </c>
      <c r="G66" s="3">
        <f>IF(B66/(1+参数!B$4)/D66*参数!B$4&lt;参数!B$3,参数!B$3,B66/(1+参数!B$4)/D66*参数!B$4)</f>
        <v>0.1</v>
      </c>
      <c r="H66" s="15">
        <f>IF(J65&lt;参数!B$6,H65+F66,F66)+IFERROR(E66*H65,0)</f>
        <v>19.765954510793421</v>
      </c>
      <c r="I66" s="15">
        <f t="shared" si="1"/>
        <v>61755.759975797424</v>
      </c>
      <c r="J66" s="8">
        <f t="shared" si="2"/>
        <v>-4.9911384987731955E-2</v>
      </c>
      <c r="K66" s="1">
        <f>IF(J66&gt;参数!B$6,I66,0)</f>
        <v>0</v>
      </c>
      <c r="L66" s="1">
        <f t="shared" si="3"/>
        <v>-1000</v>
      </c>
      <c r="M66" s="12">
        <f t="shared" si="4"/>
        <v>1.4428445421421361</v>
      </c>
    </row>
    <row r="67" spans="1:13" x14ac:dyDescent="0.15">
      <c r="A67" s="2">
        <v>41060</v>
      </c>
      <c r="B67" s="1">
        <f>参数!B$2</f>
        <v>1000</v>
      </c>
      <c r="C67" s="1">
        <f>IF(J66&lt;参数!B$6,C66+B67,B67)</f>
        <v>66000</v>
      </c>
      <c r="D67" s="12">
        <v>3200.91</v>
      </c>
      <c r="E67" s="3"/>
      <c r="F67" s="3">
        <f t="shared" si="0"/>
        <v>0.31237991696111417</v>
      </c>
      <c r="G67" s="3">
        <f>IF(B67/(1+参数!B$4)/D67*参数!B$4&lt;参数!B$3,参数!B$3,B67/(1+参数!B$4)/D67*参数!B$4)</f>
        <v>0.1</v>
      </c>
      <c r="H67" s="15">
        <f>IF(J66&lt;参数!B$6,H66+F67,F67)+IFERROR(E67*H66,0)</f>
        <v>20.078334427754534</v>
      </c>
      <c r="I67" s="15">
        <f t="shared" si="1"/>
        <v>64268.941453143765</v>
      </c>
      <c r="J67" s="8">
        <f t="shared" si="2"/>
        <v>-2.6228159800852024E-2</v>
      </c>
      <c r="K67" s="1">
        <f>IF(J67&gt;参数!B$6,I67,0)</f>
        <v>0</v>
      </c>
      <c r="L67" s="1">
        <f t="shared" si="3"/>
        <v>-1000</v>
      </c>
      <c r="M67" s="12">
        <f t="shared" si="4"/>
        <v>1.4782004331743195</v>
      </c>
    </row>
    <row r="68" spans="1:13" x14ac:dyDescent="0.15">
      <c r="A68" s="2">
        <v>41089</v>
      </c>
      <c r="B68" s="1">
        <f>参数!B$2</f>
        <v>1000</v>
      </c>
      <c r="C68" s="1">
        <f>IF(J67&lt;参数!B$6,C67+B68,B68)</f>
        <v>67000</v>
      </c>
      <c r="D68" s="12">
        <v>2931.28</v>
      </c>
      <c r="E68" s="3"/>
      <c r="F68" s="3">
        <f t="shared" ref="F68:F125" si="5">(B68-G68)/D68</f>
        <v>0.34111377964575201</v>
      </c>
      <c r="G68" s="3">
        <f>IF(B68/(1+参数!B$4)/D68*参数!B$4&lt;参数!B$3,参数!B$3,B68/(1+参数!B$4)/D68*参数!B$4)</f>
        <v>0.1</v>
      </c>
      <c r="H68" s="15">
        <f>IF(J67&lt;参数!B$6,H67+F68,F68)+IFERROR(E68*H67,0)</f>
        <v>20.419448207400286</v>
      </c>
      <c r="I68" s="15">
        <f t="shared" ref="I68:I125" si="6">D68*H68</f>
        <v>59855.120141388317</v>
      </c>
      <c r="J68" s="8">
        <f t="shared" ref="J68:J125" si="7">I68/C68-1</f>
        <v>-0.10663999788972656</v>
      </c>
      <c r="K68" s="1">
        <f>IF(J68&gt;参数!B$6,I68,0)</f>
        <v>0</v>
      </c>
      <c r="L68" s="1">
        <f t="shared" ref="L68:L125" si="8">IF(A68=MAX(A:A),-B68+K68+I68,-B68+K68)</f>
        <v>-1000</v>
      </c>
      <c r="M68" s="12">
        <f t="shared" ref="M68:M125" si="9">M67*(IFERROR(D68+E68,D68))/D67</f>
        <v>1.3536835980253179</v>
      </c>
    </row>
    <row r="69" spans="1:13" x14ac:dyDescent="0.15">
      <c r="A69" s="2">
        <v>41121</v>
      </c>
      <c r="B69" s="1">
        <f>参数!B$2</f>
        <v>1000</v>
      </c>
      <c r="C69" s="1">
        <f>IF(J68&lt;参数!B$6,C68+B69,B69)</f>
        <v>68000</v>
      </c>
      <c r="D69" s="12">
        <v>2726.33</v>
      </c>
      <c r="E69" s="3"/>
      <c r="F69" s="3">
        <f t="shared" si="5"/>
        <v>0.36675677559209635</v>
      </c>
      <c r="G69" s="3">
        <f>IF(B69/(1+参数!B$4)/D69*参数!B$4&lt;参数!B$3,参数!B$3,B69/(1+参数!B$4)/D69*参数!B$4)</f>
        <v>0.1</v>
      </c>
      <c r="H69" s="15">
        <f>IF(J68&lt;参数!B$6,H68+F69,F69)+IFERROR(E69*H68,0)</f>
        <v>20.786204982992384</v>
      </c>
      <c r="I69" s="15">
        <f t="shared" si="6"/>
        <v>56670.054231281625</v>
      </c>
      <c r="J69" s="8">
        <f t="shared" si="7"/>
        <v>-0.16661684953997613</v>
      </c>
      <c r="K69" s="1">
        <f>IF(J69&gt;参数!B$6,I69,0)</f>
        <v>0</v>
      </c>
      <c r="L69" s="1">
        <f t="shared" si="8"/>
        <v>-1000</v>
      </c>
      <c r="M69" s="12">
        <f t="shared" si="9"/>
        <v>1.2590363949552292</v>
      </c>
    </row>
    <row r="70" spans="1:13" x14ac:dyDescent="0.15">
      <c r="A70" s="2">
        <v>41152</v>
      </c>
      <c r="B70" s="1">
        <f>参数!B$2</f>
        <v>1000</v>
      </c>
      <c r="C70" s="1">
        <f>IF(J69&lt;参数!B$6,C69+B70,B70)</f>
        <v>69000</v>
      </c>
      <c r="D70" s="12">
        <v>2620.4299999999998</v>
      </c>
      <c r="E70" s="3"/>
      <c r="F70" s="3">
        <f t="shared" si="5"/>
        <v>0.38157859587930226</v>
      </c>
      <c r="G70" s="3">
        <f>IF(B70/(1+参数!B$4)/D70*参数!B$4&lt;参数!B$3,参数!B$3,B70/(1+参数!B$4)/D70*参数!B$4)</f>
        <v>0.1</v>
      </c>
      <c r="H70" s="15">
        <f>IF(J69&lt;参数!B$6,H69+F70,F70)+IFERROR(E70*H69,0)</f>
        <v>21.167783578871685</v>
      </c>
      <c r="I70" s="15">
        <f t="shared" si="6"/>
        <v>55468.695123582729</v>
      </c>
      <c r="J70" s="8">
        <f t="shared" si="7"/>
        <v>-0.19610586777416339</v>
      </c>
      <c r="K70" s="1">
        <f>IF(J70&gt;参数!B$6,I70,0)</f>
        <v>0</v>
      </c>
      <c r="L70" s="1">
        <f t="shared" si="8"/>
        <v>-1000</v>
      </c>
      <c r="M70" s="12">
        <f t="shared" si="9"/>
        <v>1.2101311068111824</v>
      </c>
    </row>
    <row r="71" spans="1:13" x14ac:dyDescent="0.15">
      <c r="A71" s="2">
        <v>41180</v>
      </c>
      <c r="B71" s="1">
        <f>参数!B$2</f>
        <v>1000</v>
      </c>
      <c r="C71" s="1">
        <f>IF(J70&lt;参数!B$6,C70+B71,B71)</f>
        <v>70000</v>
      </c>
      <c r="D71" s="12">
        <v>2727.26</v>
      </c>
      <c r="E71" s="3"/>
      <c r="F71" s="3">
        <f t="shared" si="5"/>
        <v>0.36663171094798441</v>
      </c>
      <c r="G71" s="3">
        <f>IF(B71/(1+参数!B$4)/D71*参数!B$4&lt;参数!B$3,参数!B$3,B71/(1+参数!B$4)/D71*参数!B$4)</f>
        <v>0.1</v>
      </c>
      <c r="H71" s="15">
        <f>IF(J70&lt;参数!B$6,H70+F71,F71)+IFERROR(E71*H70,0)</f>
        <v>21.53441528981967</v>
      </c>
      <c r="I71" s="15">
        <f t="shared" si="6"/>
        <v>58729.949443313599</v>
      </c>
      <c r="J71" s="8">
        <f t="shared" si="7"/>
        <v>-0.16100072223837714</v>
      </c>
      <c r="K71" s="1">
        <f>IF(J71&gt;参数!B$6,I71,0)</f>
        <v>0</v>
      </c>
      <c r="L71" s="1">
        <f t="shared" si="8"/>
        <v>-1000</v>
      </c>
      <c r="M71" s="12">
        <f t="shared" si="9"/>
        <v>1.2594658748227832</v>
      </c>
    </row>
    <row r="72" spans="1:13" x14ac:dyDescent="0.15">
      <c r="A72" s="2">
        <v>41213</v>
      </c>
      <c r="B72" s="1">
        <f>参数!B$2</f>
        <v>1000</v>
      </c>
      <c r="C72" s="1">
        <f>IF(J71&lt;参数!B$6,C71+B72,B72)</f>
        <v>71000</v>
      </c>
      <c r="D72" s="12">
        <v>2674.53</v>
      </c>
      <c r="E72" s="3"/>
      <c r="F72" s="3">
        <f t="shared" si="5"/>
        <v>0.37386008008883798</v>
      </c>
      <c r="G72" s="3">
        <f>IF(B72/(1+参数!B$4)/D72*参数!B$4&lt;参数!B$3,参数!B$3,B72/(1+参数!B$4)/D72*参数!B$4)</f>
        <v>0.1</v>
      </c>
      <c r="H72" s="15">
        <f>IF(J71&lt;参数!B$6,H71+F72,F72)+IFERROR(E72*H71,0)</f>
        <v>21.908275369908509</v>
      </c>
      <c r="I72" s="15">
        <f t="shared" si="6"/>
        <v>58594.339725081409</v>
      </c>
      <c r="J72" s="8">
        <f t="shared" si="7"/>
        <v>-0.17472760950589561</v>
      </c>
      <c r="K72" s="1">
        <f>IF(J72&gt;参数!B$6,I72,0)</f>
        <v>0</v>
      </c>
      <c r="L72" s="1">
        <f t="shared" si="8"/>
        <v>-1000</v>
      </c>
      <c r="M72" s="12">
        <f t="shared" si="9"/>
        <v>1.2351148281387834</v>
      </c>
    </row>
    <row r="73" spans="1:13" x14ac:dyDescent="0.15">
      <c r="A73" s="2">
        <v>41243</v>
      </c>
      <c r="B73" s="1">
        <f>参数!B$2</f>
        <v>1000</v>
      </c>
      <c r="C73" s="1">
        <f>IF(J72&lt;参数!B$6,C72+B73,B73)</f>
        <v>72000</v>
      </c>
      <c r="D73" s="12">
        <v>2447.9699999999998</v>
      </c>
      <c r="E73" s="3"/>
      <c r="F73" s="3">
        <f t="shared" si="5"/>
        <v>0.40846088800107849</v>
      </c>
      <c r="G73" s="3">
        <f>IF(B73/(1+参数!B$4)/D73*参数!B$4&lt;参数!B$3,参数!B$3,B73/(1+参数!B$4)/D73*参数!B$4)</f>
        <v>0.1</v>
      </c>
      <c r="H73" s="15">
        <f>IF(J72&lt;参数!B$6,H72+F73,F73)+IFERROR(E73*H72,0)</f>
        <v>22.316736257909586</v>
      </c>
      <c r="I73" s="15">
        <f t="shared" si="6"/>
        <v>54630.700857274926</v>
      </c>
      <c r="J73" s="8">
        <f t="shared" si="7"/>
        <v>-0.24124026587118164</v>
      </c>
      <c r="K73" s="1">
        <f>IF(J73&gt;参数!B$6,I73,0)</f>
        <v>0</v>
      </c>
      <c r="L73" s="1">
        <f t="shared" si="8"/>
        <v>-1000</v>
      </c>
      <c r="M73" s="12">
        <f t="shared" si="9"/>
        <v>1.1304879907269303</v>
      </c>
    </row>
    <row r="74" spans="1:13" x14ac:dyDescent="0.15">
      <c r="A74" s="2">
        <v>41274</v>
      </c>
      <c r="B74" s="1">
        <f>参数!B$2</f>
        <v>1000</v>
      </c>
      <c r="C74" s="1">
        <f>IF(J73&lt;参数!B$6,C73+B74,B74)</f>
        <v>73000</v>
      </c>
      <c r="D74" s="12">
        <v>2867</v>
      </c>
      <c r="E74" s="3"/>
      <c r="F74" s="3">
        <f t="shared" si="5"/>
        <v>0.34876177188698987</v>
      </c>
      <c r="G74" s="3">
        <f>IF(B74/(1+参数!B$4)/D74*参数!B$4&lt;参数!B$3,参数!B$3,B74/(1+参数!B$4)/D74*参数!B$4)</f>
        <v>0.1</v>
      </c>
      <c r="H74" s="15">
        <f>IF(J73&lt;参数!B$6,H73+F74,F74)+IFERROR(E74*H73,0)</f>
        <v>22.665498029796577</v>
      </c>
      <c r="I74" s="15">
        <f t="shared" si="6"/>
        <v>64981.982851426787</v>
      </c>
      <c r="J74" s="8">
        <f t="shared" si="7"/>
        <v>-0.10983585135031804</v>
      </c>
      <c r="K74" s="1">
        <f>IF(J74&gt;参数!B$6,I74,0)</f>
        <v>0</v>
      </c>
      <c r="L74" s="1">
        <f t="shared" si="8"/>
        <v>-1000</v>
      </c>
      <c r="M74" s="12">
        <f t="shared" si="9"/>
        <v>1.323998688470083</v>
      </c>
    </row>
    <row r="75" spans="1:13" x14ac:dyDescent="0.15">
      <c r="A75" s="2">
        <v>41305</v>
      </c>
      <c r="B75" s="1">
        <f>参数!B$2</f>
        <v>1000</v>
      </c>
      <c r="C75" s="1">
        <f>IF(J74&lt;参数!B$6,C74+B75,B75)</f>
        <v>74000</v>
      </c>
      <c r="D75" s="12">
        <v>3039.46</v>
      </c>
      <c r="E75" s="3"/>
      <c r="F75" s="3">
        <f t="shared" si="5"/>
        <v>0.3289729096615846</v>
      </c>
      <c r="G75" s="3">
        <f>IF(B75/(1+参数!B$4)/D75*参数!B$4&lt;参数!B$3,参数!B$3,B75/(1+参数!B$4)/D75*参数!B$4)</f>
        <v>0.1</v>
      </c>
      <c r="H75" s="15">
        <f>IF(J74&lt;参数!B$6,H74+F75,F75)+IFERROR(E75*H74,0)</f>
        <v>22.994470939458161</v>
      </c>
      <c r="I75" s="15">
        <f t="shared" si="6"/>
        <v>69890.774641645505</v>
      </c>
      <c r="J75" s="8">
        <f t="shared" si="7"/>
        <v>-5.5530072410195919E-2</v>
      </c>
      <c r="K75" s="1">
        <f>IF(J75&gt;参数!B$6,I75,0)</f>
        <v>0</v>
      </c>
      <c r="L75" s="1">
        <f t="shared" si="8"/>
        <v>-1000</v>
      </c>
      <c r="M75" s="12">
        <f t="shared" si="9"/>
        <v>1.4036418045543351</v>
      </c>
    </row>
    <row r="76" spans="1:13" x14ac:dyDescent="0.15">
      <c r="A76" s="2">
        <v>41333</v>
      </c>
      <c r="B76" s="1">
        <f>参数!B$2</f>
        <v>1000</v>
      </c>
      <c r="C76" s="1">
        <f>IF(J75&lt;参数!B$6,C75+B76,B76)</f>
        <v>75000</v>
      </c>
      <c r="D76" s="12">
        <v>3088.21</v>
      </c>
      <c r="E76" s="3"/>
      <c r="F76" s="3">
        <f t="shared" si="5"/>
        <v>0.32377979476784285</v>
      </c>
      <c r="G76" s="3">
        <f>IF(B76/(1+参数!B$4)/D76*参数!B$4&lt;参数!B$3,参数!B$3,B76/(1+参数!B$4)/D76*参数!B$4)</f>
        <v>0.1</v>
      </c>
      <c r="H76" s="15">
        <f>IF(J75&lt;参数!B$6,H75+F76,F76)+IFERROR(E76*H75,0)</f>
        <v>23.318250734226005</v>
      </c>
      <c r="I76" s="15">
        <f t="shared" si="6"/>
        <v>72011.655099944095</v>
      </c>
      <c r="J76" s="8">
        <f t="shared" si="7"/>
        <v>-3.9844598667412079E-2</v>
      </c>
      <c r="K76" s="1">
        <f>IF(J76&gt;参数!B$6,I76,0)</f>
        <v>0</v>
      </c>
      <c r="L76" s="1">
        <f t="shared" si="8"/>
        <v>-1000</v>
      </c>
      <c r="M76" s="12">
        <f t="shared" si="9"/>
        <v>1.4261548621277278</v>
      </c>
    </row>
    <row r="77" spans="1:13" x14ac:dyDescent="0.15">
      <c r="A77" s="2">
        <v>41362</v>
      </c>
      <c r="B77" s="1">
        <f>参数!B$2</f>
        <v>1000</v>
      </c>
      <c r="C77" s="1">
        <f>IF(J76&lt;参数!B$6,C76+B77,B77)</f>
        <v>76000</v>
      </c>
      <c r="D77" s="12">
        <v>2950.62</v>
      </c>
      <c r="E77" s="3"/>
      <c r="F77" s="3">
        <f t="shared" si="5"/>
        <v>0.33887793073998007</v>
      </c>
      <c r="G77" s="3">
        <f>IF(B77/(1+参数!B$4)/D77*参数!B$4&lt;参数!B$3,参数!B$3,B77/(1+参数!B$4)/D77*参数!B$4)</f>
        <v>0.1</v>
      </c>
      <c r="H77" s="15">
        <f>IF(J76&lt;参数!B$6,H76+F77,F77)+IFERROR(E77*H76,0)</f>
        <v>23.657128664965985</v>
      </c>
      <c r="I77" s="15">
        <f t="shared" si="6"/>
        <v>69803.196981421934</v>
      </c>
      <c r="J77" s="8">
        <f t="shared" si="7"/>
        <v>-8.1536881823395579E-2</v>
      </c>
      <c r="K77" s="1">
        <f>IF(J77&gt;参数!B$6,I77,0)</f>
        <v>0</v>
      </c>
      <c r="L77" s="1">
        <f t="shared" si="8"/>
        <v>-1000</v>
      </c>
      <c r="M77" s="12">
        <f t="shared" si="9"/>
        <v>1.3626149320452028</v>
      </c>
    </row>
    <row r="78" spans="1:13" x14ac:dyDescent="0.15">
      <c r="A78" s="2">
        <v>41390</v>
      </c>
      <c r="B78" s="1">
        <f>参数!B$2</f>
        <v>1000</v>
      </c>
      <c r="C78" s="1">
        <f>IF(J77&lt;参数!B$6,C77+B78,B78)</f>
        <v>77000</v>
      </c>
      <c r="D78" s="12">
        <v>2882.63</v>
      </c>
      <c r="E78" s="3"/>
      <c r="F78" s="3">
        <f t="shared" si="5"/>
        <v>0.34687073956768644</v>
      </c>
      <c r="G78" s="3">
        <f>IF(B78/(1+参数!B$4)/D78*参数!B$4&lt;参数!B$3,参数!B$3,B78/(1+参数!B$4)/D78*参数!B$4)</f>
        <v>0.1</v>
      </c>
      <c r="H78" s="15">
        <f>IF(J77&lt;参数!B$6,H77+F78,F78)+IFERROR(E78*H77,0)</f>
        <v>24.003999404533673</v>
      </c>
      <c r="I78" s="15">
        <f t="shared" si="6"/>
        <v>69194.648803490898</v>
      </c>
      <c r="J78" s="8">
        <f t="shared" si="7"/>
        <v>-0.1013681973572611</v>
      </c>
      <c r="K78" s="1">
        <f>IF(J78&gt;参数!B$6,I78,0)</f>
        <v>0</v>
      </c>
      <c r="L78" s="1">
        <f t="shared" si="8"/>
        <v>-1000</v>
      </c>
      <c r="M78" s="12">
        <f t="shared" si="9"/>
        <v>1.3312167210828447</v>
      </c>
    </row>
    <row r="79" spans="1:13" x14ac:dyDescent="0.15">
      <c r="A79" s="2">
        <v>41425</v>
      </c>
      <c r="B79" s="1">
        <f>参数!B$2</f>
        <v>1000</v>
      </c>
      <c r="C79" s="1">
        <f>IF(J78&lt;参数!B$6,C78+B79,B79)</f>
        <v>78000</v>
      </c>
      <c r="D79" s="12">
        <v>3170.97</v>
      </c>
      <c r="E79" s="3"/>
      <c r="F79" s="3">
        <f t="shared" si="5"/>
        <v>0.31532937870746175</v>
      </c>
      <c r="G79" s="3">
        <f>IF(B79/(1+参数!B$4)/D79*参数!B$4&lt;参数!B$3,参数!B$3,B79/(1+参数!B$4)/D79*参数!B$4)</f>
        <v>0.1</v>
      </c>
      <c r="H79" s="15">
        <f>IF(J78&lt;参数!B$6,H78+F79,F79)+IFERROR(E79*H78,0)</f>
        <v>24.319328783241133</v>
      </c>
      <c r="I79" s="15">
        <f t="shared" si="6"/>
        <v>77115.861991794125</v>
      </c>
      <c r="J79" s="8">
        <f t="shared" si="7"/>
        <v>-1.1335102669306041E-2</v>
      </c>
      <c r="K79" s="1">
        <f>IF(J79&gt;参数!B$6,I79,0)</f>
        <v>0</v>
      </c>
      <c r="L79" s="1">
        <f t="shared" si="8"/>
        <v>-1000</v>
      </c>
      <c r="M79" s="12">
        <f t="shared" si="9"/>
        <v>1.4643739522769372</v>
      </c>
    </row>
    <row r="80" spans="1:13" x14ac:dyDescent="0.15">
      <c r="A80" s="2">
        <v>41453</v>
      </c>
      <c r="B80" s="1">
        <f>参数!B$2</f>
        <v>1000</v>
      </c>
      <c r="C80" s="1">
        <f>IF(J79&lt;参数!B$6,C79+B80,B80)</f>
        <v>79000</v>
      </c>
      <c r="D80" s="12">
        <v>2687.38</v>
      </c>
      <c r="E80" s="3"/>
      <c r="F80" s="3">
        <f t="shared" si="5"/>
        <v>0.37207242742001501</v>
      </c>
      <c r="G80" s="3">
        <f>IF(B80/(1+参数!B$4)/D80*参数!B$4&lt;参数!B$3,参数!B$3,B80/(1+参数!B$4)/D80*参数!B$4)</f>
        <v>0.1</v>
      </c>
      <c r="H80" s="15">
        <f>IF(J79&lt;参数!B$6,H79+F80,F80)+IFERROR(E80*H79,0)</f>
        <v>24.691401210661148</v>
      </c>
      <c r="I80" s="15">
        <f t="shared" si="6"/>
        <v>66355.177785506559</v>
      </c>
      <c r="J80" s="8">
        <f t="shared" si="7"/>
        <v>-0.16006104068979043</v>
      </c>
      <c r="K80" s="1">
        <f>IF(J80&gt;参数!B$6,I80,0)</f>
        <v>0</v>
      </c>
      <c r="L80" s="1">
        <f t="shared" si="8"/>
        <v>-1000</v>
      </c>
      <c r="M80" s="12">
        <f t="shared" si="9"/>
        <v>1.2410490392119748</v>
      </c>
    </row>
    <row r="81" spans="1:13" x14ac:dyDescent="0.15">
      <c r="A81" s="2">
        <v>41486</v>
      </c>
      <c r="B81" s="1">
        <f>参数!B$2</f>
        <v>1000</v>
      </c>
      <c r="C81" s="1">
        <f>IF(J80&lt;参数!B$6,C80+B81,B81)</f>
        <v>80000</v>
      </c>
      <c r="D81" s="12">
        <v>2741.36</v>
      </c>
      <c r="E81" s="3"/>
      <c r="F81" s="3">
        <f t="shared" si="5"/>
        <v>0.36474596550617211</v>
      </c>
      <c r="G81" s="3">
        <f>IF(B81/(1+参数!B$4)/D81*参数!B$4&lt;参数!B$3,参数!B$3,B81/(1+参数!B$4)/D81*参数!B$4)</f>
        <v>0.1</v>
      </c>
      <c r="H81" s="15">
        <f>IF(J80&lt;参数!B$6,H80+F81,F81)+IFERROR(E81*H80,0)</f>
        <v>25.056147176167322</v>
      </c>
      <c r="I81" s="15">
        <f t="shared" si="6"/>
        <v>68687.919622858055</v>
      </c>
      <c r="J81" s="8">
        <f t="shared" si="7"/>
        <v>-0.1414010047142743</v>
      </c>
      <c r="K81" s="1">
        <f>IF(J81&gt;参数!B$6,I81,0)</f>
        <v>0</v>
      </c>
      <c r="L81" s="1">
        <f t="shared" si="8"/>
        <v>-1000</v>
      </c>
      <c r="M81" s="12">
        <f t="shared" si="9"/>
        <v>1.265977343782472</v>
      </c>
    </row>
    <row r="82" spans="1:13" x14ac:dyDescent="0.15">
      <c r="A82" s="2">
        <v>41516</v>
      </c>
      <c r="B82" s="1">
        <f>参数!B$2</f>
        <v>1000</v>
      </c>
      <c r="C82" s="1">
        <f>IF(J81&lt;参数!B$6,C81+B82,B82)</f>
        <v>81000</v>
      </c>
      <c r="D82" s="12">
        <v>2903.57</v>
      </c>
      <c r="E82" s="3"/>
      <c r="F82" s="3">
        <f t="shared" si="5"/>
        <v>0.34436917312136434</v>
      </c>
      <c r="G82" s="3">
        <f>IF(B82/(1+参数!B$4)/D82*参数!B$4&lt;参数!B$3,参数!B$3,B82/(1+参数!B$4)/D82*参数!B$4)</f>
        <v>0.1</v>
      </c>
      <c r="H82" s="15">
        <f>IF(J81&lt;参数!B$6,H81+F82,F82)+IFERROR(E82*H81,0)</f>
        <v>25.400516349288687</v>
      </c>
      <c r="I82" s="15">
        <f t="shared" si="6"/>
        <v>73752.17725630416</v>
      </c>
      <c r="J82" s="8">
        <f t="shared" si="7"/>
        <v>-8.9479293132047388E-2</v>
      </c>
      <c r="K82" s="1">
        <f>IF(J82&gt;参数!B$6,I82,0)</f>
        <v>0</v>
      </c>
      <c r="L82" s="1">
        <f t="shared" si="8"/>
        <v>-1000</v>
      </c>
      <c r="M82" s="12">
        <f t="shared" si="9"/>
        <v>1.3408869451974466</v>
      </c>
    </row>
    <row r="83" spans="1:13" x14ac:dyDescent="0.15">
      <c r="A83" s="2">
        <v>41547</v>
      </c>
      <c r="B83" s="1">
        <f>参数!B$2</f>
        <v>1000</v>
      </c>
      <c r="C83" s="1">
        <f>IF(J82&lt;参数!B$6,C82+B83,B83)</f>
        <v>82000</v>
      </c>
      <c r="D83" s="12">
        <v>3044.34</v>
      </c>
      <c r="E83" s="3"/>
      <c r="F83" s="3">
        <f t="shared" si="5"/>
        <v>0.32844557441021699</v>
      </c>
      <c r="G83" s="3">
        <f>IF(B83/(1+参数!B$4)/D83*参数!B$4&lt;参数!B$3,参数!B$3,B83/(1+参数!B$4)/D83*参数!B$4)</f>
        <v>0.1</v>
      </c>
      <c r="H83" s="15">
        <f>IF(J82&lt;参数!B$6,H82+F83,F83)+IFERROR(E83*H82,0)</f>
        <v>25.728961923698904</v>
      </c>
      <c r="I83" s="15">
        <f t="shared" si="6"/>
        <v>78327.707942793524</v>
      </c>
      <c r="J83" s="8">
        <f t="shared" si="7"/>
        <v>-4.4784049478127752E-2</v>
      </c>
      <c r="K83" s="1">
        <f>IF(J83&gt;参数!B$6,I83,0)</f>
        <v>0</v>
      </c>
      <c r="L83" s="1">
        <f t="shared" si="8"/>
        <v>-1000</v>
      </c>
      <c r="M83" s="12">
        <f t="shared" si="9"/>
        <v>1.4058954193432203</v>
      </c>
    </row>
    <row r="84" spans="1:13" x14ac:dyDescent="0.15">
      <c r="A84" s="2">
        <v>41578</v>
      </c>
      <c r="B84" s="1">
        <f>参数!B$2</f>
        <v>1000</v>
      </c>
      <c r="C84" s="1">
        <f>IF(J83&lt;参数!B$6,C83+B84,B84)</f>
        <v>83000</v>
      </c>
      <c r="D84" s="12">
        <v>2959.98</v>
      </c>
      <c r="E84" s="3"/>
      <c r="F84" s="3">
        <f t="shared" si="5"/>
        <v>0.33780633652930087</v>
      </c>
      <c r="G84" s="3">
        <f>IF(B84/(1+参数!B$4)/D84*参数!B$4&lt;参数!B$3,参数!B$3,B84/(1+参数!B$4)/D84*参数!B$4)</f>
        <v>0.1</v>
      </c>
      <c r="H84" s="15">
        <f>IF(J83&lt;参数!B$6,H83+F84,F84)+IFERROR(E84*H83,0)</f>
        <v>26.066768260228205</v>
      </c>
      <c r="I84" s="15">
        <f t="shared" si="6"/>
        <v>77157.112714910283</v>
      </c>
      <c r="J84" s="8">
        <f t="shared" si="7"/>
        <v>-7.0396232350478538E-2</v>
      </c>
      <c r="K84" s="1">
        <f>IF(J84&gt;参数!B$6,I84,0)</f>
        <v>0</v>
      </c>
      <c r="L84" s="1">
        <f t="shared" si="8"/>
        <v>-1000</v>
      </c>
      <c r="M84" s="12">
        <f t="shared" si="9"/>
        <v>1.3669374390992941</v>
      </c>
    </row>
    <row r="85" spans="1:13" x14ac:dyDescent="0.15">
      <c r="A85" s="2">
        <v>41607</v>
      </c>
      <c r="B85" s="1">
        <f>参数!B$2</f>
        <v>1000</v>
      </c>
      <c r="C85" s="1">
        <f>IF(J84&lt;参数!B$6,C84+B85,B85)</f>
        <v>84000</v>
      </c>
      <c r="D85" s="12">
        <v>3090.2</v>
      </c>
      <c r="E85" s="3"/>
      <c r="F85" s="3">
        <f t="shared" si="5"/>
        <v>0.3235712898841499</v>
      </c>
      <c r="G85" s="3">
        <f>IF(B85/(1+参数!B$4)/D85*参数!B$4&lt;参数!B$3,参数!B$3,B85/(1+参数!B$4)/D85*参数!B$4)</f>
        <v>0.1</v>
      </c>
      <c r="H85" s="15">
        <f>IF(J84&lt;参数!B$6,H84+F85,F85)+IFERROR(E85*H84,0)</f>
        <v>26.390339550112355</v>
      </c>
      <c r="I85" s="15">
        <f t="shared" si="6"/>
        <v>81551.42727775719</v>
      </c>
      <c r="J85" s="8">
        <f t="shared" si="7"/>
        <v>-2.9149675264795394E-2</v>
      </c>
      <c r="K85" s="1">
        <f>IF(J85&gt;参数!B$6,I85,0)</f>
        <v>0</v>
      </c>
      <c r="L85" s="1">
        <f t="shared" si="8"/>
        <v>-1000</v>
      </c>
      <c r="M85" s="12">
        <f t="shared" si="9"/>
        <v>1.427073856683031</v>
      </c>
    </row>
    <row r="86" spans="1:13" x14ac:dyDescent="0.15">
      <c r="A86" s="2">
        <v>41639</v>
      </c>
      <c r="B86" s="1">
        <f>参数!B$2</f>
        <v>1000</v>
      </c>
      <c r="C86" s="1">
        <f>IF(J85&lt;参数!B$6,C85+B86,B86)</f>
        <v>85000</v>
      </c>
      <c r="D86" s="12">
        <v>2980.24</v>
      </c>
      <c r="E86" s="3"/>
      <c r="F86" s="3">
        <f t="shared" si="5"/>
        <v>0.33550989182079299</v>
      </c>
      <c r="G86" s="3">
        <f>IF(B86/(1+参数!B$4)/D86*参数!B$4&lt;参数!B$3,参数!B$3,B86/(1+参数!B$4)/D86*参数!B$4)</f>
        <v>0.1</v>
      </c>
      <c r="H86" s="15">
        <f>IF(J85&lt;参数!B$6,H85+F86,F86)+IFERROR(E86*H85,0)</f>
        <v>26.725849441933146</v>
      </c>
      <c r="I86" s="15">
        <f t="shared" si="6"/>
        <v>79649.44554082684</v>
      </c>
      <c r="J86" s="8">
        <f t="shared" si="7"/>
        <v>-6.2947699519684264E-2</v>
      </c>
      <c r="K86" s="1">
        <f>IF(J86&gt;参数!B$6,I86,0)</f>
        <v>0</v>
      </c>
      <c r="L86" s="1">
        <f t="shared" si="8"/>
        <v>-1000</v>
      </c>
      <c r="M86" s="12">
        <f t="shared" si="9"/>
        <v>1.3762936349236412</v>
      </c>
    </row>
    <row r="87" spans="1:13" x14ac:dyDescent="0.15">
      <c r="A87" s="2">
        <v>41669</v>
      </c>
      <c r="B87" s="1">
        <f>参数!B$2</f>
        <v>1000</v>
      </c>
      <c r="C87" s="1">
        <f>IF(J86&lt;参数!B$6,C86+B87,B87)</f>
        <v>86000</v>
      </c>
      <c r="D87" s="12">
        <v>2860.55</v>
      </c>
      <c r="E87" s="3"/>
      <c r="F87" s="3">
        <f t="shared" si="5"/>
        <v>0.34954816381465098</v>
      </c>
      <c r="G87" s="3">
        <f>IF(B87/(1+参数!B$4)/D87*参数!B$4&lt;参数!B$3,参数!B$3,B87/(1+参数!B$4)/D87*参数!B$4)</f>
        <v>0.1</v>
      </c>
      <c r="H87" s="15">
        <f>IF(J86&lt;参数!B$6,H86+F87,F87)+IFERROR(E87*H86,0)</f>
        <v>27.075397605747796</v>
      </c>
      <c r="I87" s="15">
        <f t="shared" si="6"/>
        <v>77450.528621121863</v>
      </c>
      <c r="J87" s="8">
        <f t="shared" si="7"/>
        <v>-9.9412457893931827E-2</v>
      </c>
      <c r="K87" s="1">
        <f>IF(J87&gt;参数!B$6,I87,0)</f>
        <v>0</v>
      </c>
      <c r="L87" s="1">
        <f t="shared" si="8"/>
        <v>-1000</v>
      </c>
      <c r="M87" s="12">
        <f t="shared" si="9"/>
        <v>1.3210200377757571</v>
      </c>
    </row>
    <row r="88" spans="1:13" x14ac:dyDescent="0.15">
      <c r="A88" s="2">
        <v>41698</v>
      </c>
      <c r="B88" s="1">
        <f>参数!B$2</f>
        <v>1000</v>
      </c>
      <c r="C88" s="1">
        <f>IF(J87&lt;参数!B$6,C87+B88,B88)</f>
        <v>87000</v>
      </c>
      <c r="D88" s="12">
        <v>2850.57</v>
      </c>
      <c r="E88" s="3"/>
      <c r="F88" s="3">
        <f t="shared" si="5"/>
        <v>0.3507719508729833</v>
      </c>
      <c r="G88" s="3">
        <f>IF(B88/(1+参数!B$4)/D88*参数!B$4&lt;参数!B$3,参数!B$3,B88/(1+参数!B$4)/D88*参数!B$4)</f>
        <v>0.1</v>
      </c>
      <c r="H88" s="15">
        <f>IF(J87&lt;参数!B$6,H87+F88,F88)+IFERROR(E88*H87,0)</f>
        <v>27.426169556620778</v>
      </c>
      <c r="I88" s="15">
        <f t="shared" si="6"/>
        <v>78180.216153016489</v>
      </c>
      <c r="J88" s="8">
        <f t="shared" si="7"/>
        <v>-0.10137682582739671</v>
      </c>
      <c r="K88" s="1">
        <f>IF(J88&gt;参数!B$6,I88,0)</f>
        <v>0</v>
      </c>
      <c r="L88" s="1">
        <f t="shared" si="8"/>
        <v>-1000</v>
      </c>
      <c r="M88" s="12">
        <f t="shared" si="9"/>
        <v>1.316411210809963</v>
      </c>
    </row>
    <row r="89" spans="1:13" x14ac:dyDescent="0.15">
      <c r="A89" s="2">
        <v>41729</v>
      </c>
      <c r="B89" s="1">
        <f>参数!B$2</f>
        <v>1000</v>
      </c>
      <c r="C89" s="1">
        <f>IF(J88&lt;参数!B$6,C88+B89,B89)</f>
        <v>88000</v>
      </c>
      <c r="D89" s="12">
        <v>2763.9</v>
      </c>
      <c r="E89" s="3"/>
      <c r="F89" s="3">
        <f t="shared" si="5"/>
        <v>0.361771409964181</v>
      </c>
      <c r="G89" s="3">
        <f>IF(B89/(1+参数!B$4)/D89*参数!B$4&lt;参数!B$3,参数!B$3,B89/(1+参数!B$4)/D89*参数!B$4)</f>
        <v>0.1</v>
      </c>
      <c r="H89" s="15">
        <f>IF(J88&lt;参数!B$6,H88+F89,F89)+IFERROR(E89*H88,0)</f>
        <v>27.787940966584959</v>
      </c>
      <c r="I89" s="15">
        <f t="shared" si="6"/>
        <v>76803.090037544171</v>
      </c>
      <c r="J89" s="8">
        <f t="shared" si="7"/>
        <v>-0.12723761320972538</v>
      </c>
      <c r="K89" s="1">
        <f>IF(J89&gt;参数!B$6,I89,0)</f>
        <v>0</v>
      </c>
      <c r="L89" s="1">
        <f t="shared" si="8"/>
        <v>-1000</v>
      </c>
      <c r="M89" s="12">
        <f t="shared" si="9"/>
        <v>1.2763864579917898</v>
      </c>
    </row>
    <row r="90" spans="1:13" x14ac:dyDescent="0.15">
      <c r="A90" s="2">
        <v>41759</v>
      </c>
      <c r="B90" s="1">
        <f>参数!B$2</f>
        <v>1000</v>
      </c>
      <c r="C90" s="1">
        <f>IF(J89&lt;参数!B$6,C89+B90,B90)</f>
        <v>89000</v>
      </c>
      <c r="D90" s="12">
        <v>2751.48</v>
      </c>
      <c r="E90" s="3"/>
      <c r="F90" s="3">
        <f t="shared" si="5"/>
        <v>0.36340442234724585</v>
      </c>
      <c r="G90" s="3">
        <f>IF(B90/(1+参数!B$4)/D90*参数!B$4&lt;参数!B$3,参数!B$3,B90/(1+参数!B$4)/D90*参数!B$4)</f>
        <v>0.1</v>
      </c>
      <c r="H90" s="15">
        <f>IF(J89&lt;参数!B$6,H89+F90,F90)+IFERROR(E90*H89,0)</f>
        <v>28.151345388932203</v>
      </c>
      <c r="I90" s="15">
        <f t="shared" si="6"/>
        <v>77457.863810739174</v>
      </c>
      <c r="J90" s="8">
        <f t="shared" si="7"/>
        <v>-0.12968692347484079</v>
      </c>
      <c r="K90" s="1">
        <f>IF(J90&gt;参数!B$6,I90,0)</f>
        <v>0</v>
      </c>
      <c r="L90" s="1">
        <f t="shared" si="8"/>
        <v>-1000</v>
      </c>
      <c r="M90" s="12">
        <f t="shared" si="9"/>
        <v>1.2706508236315532</v>
      </c>
    </row>
    <row r="91" spans="1:13" x14ac:dyDescent="0.15">
      <c r="A91" s="2">
        <v>41789</v>
      </c>
      <c r="B91" s="1">
        <f>参数!B$2</f>
        <v>1000</v>
      </c>
      <c r="C91" s="1">
        <f>IF(J90&lt;参数!B$6,C90+B91,B91)</f>
        <v>90000</v>
      </c>
      <c r="D91" s="12">
        <v>2750.42</v>
      </c>
      <c r="E91" s="3"/>
      <c r="F91" s="3">
        <f t="shared" si="5"/>
        <v>0.36354447684353658</v>
      </c>
      <c r="G91" s="3">
        <f>IF(B91/(1+参数!B$4)/D91*参数!B$4&lt;参数!B$3,参数!B$3,B91/(1+参数!B$4)/D91*参数!B$4)</f>
        <v>0.1</v>
      </c>
      <c r="H91" s="15">
        <f>IF(J90&lt;参数!B$6,H90+F91,F91)+IFERROR(E91*H90,0)</f>
        <v>28.514889865775739</v>
      </c>
      <c r="I91" s="15">
        <f t="shared" si="6"/>
        <v>78427.923384626905</v>
      </c>
      <c r="J91" s="8">
        <f t="shared" si="7"/>
        <v>-0.12857862905970108</v>
      </c>
      <c r="K91" s="1">
        <f>IF(J91&gt;参数!B$6,I91,0)</f>
        <v>0</v>
      </c>
      <c r="L91" s="1">
        <f t="shared" si="8"/>
        <v>-1000</v>
      </c>
      <c r="M91" s="12">
        <f t="shared" si="9"/>
        <v>1.2701613089438035</v>
      </c>
    </row>
    <row r="92" spans="1:13" x14ac:dyDescent="0.15">
      <c r="A92" s="2">
        <v>41820</v>
      </c>
      <c r="B92" s="1">
        <f>参数!B$2</f>
        <v>1000</v>
      </c>
      <c r="C92" s="1">
        <f>IF(J91&lt;参数!B$6,C91+B92,B92)</f>
        <v>91000</v>
      </c>
      <c r="D92" s="12">
        <v>2791.92</v>
      </c>
      <c r="E92" s="3"/>
      <c r="F92" s="3">
        <f t="shared" si="5"/>
        <v>0.35814063440213184</v>
      </c>
      <c r="G92" s="3">
        <f>IF(B92/(1+参数!B$4)/D92*参数!B$4&lt;参数!B$3,参数!B$3,B92/(1+参数!B$4)/D92*参数!B$4)</f>
        <v>0.1</v>
      </c>
      <c r="H92" s="15">
        <f>IF(J91&lt;参数!B$6,H91+F92,F92)+IFERROR(E92*H91,0)</f>
        <v>28.873030500177872</v>
      </c>
      <c r="I92" s="15">
        <f t="shared" si="6"/>
        <v>80611.191314056603</v>
      </c>
      <c r="J92" s="8">
        <f t="shared" si="7"/>
        <v>-0.11416273281256484</v>
      </c>
      <c r="K92" s="1">
        <f>IF(J92&gt;参数!B$6,I92,0)</f>
        <v>0</v>
      </c>
      <c r="L92" s="1">
        <f t="shared" si="8"/>
        <v>-1000</v>
      </c>
      <c r="M92" s="12">
        <f t="shared" si="9"/>
        <v>1.289326270775512</v>
      </c>
    </row>
    <row r="93" spans="1:13" x14ac:dyDescent="0.15">
      <c r="A93" s="2">
        <v>41851</v>
      </c>
      <c r="B93" s="1">
        <f>参数!B$2</f>
        <v>1000</v>
      </c>
      <c r="C93" s="1">
        <f>IF(J92&lt;参数!B$6,C92+B93,B93)</f>
        <v>92000</v>
      </c>
      <c r="D93" s="12">
        <v>2984.3</v>
      </c>
      <c r="E93" s="3"/>
      <c r="F93" s="3">
        <f t="shared" si="5"/>
        <v>0.33505344636933282</v>
      </c>
      <c r="G93" s="3">
        <f>IF(B93/(1+参数!B$4)/D93*参数!B$4&lt;参数!B$3,参数!B$3,B93/(1+参数!B$4)/D93*参数!B$4)</f>
        <v>0.1</v>
      </c>
      <c r="H93" s="15">
        <f>IF(J92&lt;参数!B$6,H92+F93,F93)+IFERROR(E93*H92,0)</f>
        <v>29.208083946547205</v>
      </c>
      <c r="I93" s="15">
        <f t="shared" si="6"/>
        <v>87165.684921680833</v>
      </c>
      <c r="J93" s="8">
        <f t="shared" si="7"/>
        <v>-5.2546903025208369E-2</v>
      </c>
      <c r="K93" s="1">
        <f>IF(J93&gt;参数!B$6,I93,0)</f>
        <v>0</v>
      </c>
      <c r="L93" s="1">
        <f t="shared" si="8"/>
        <v>-1000</v>
      </c>
      <c r="M93" s="12">
        <f t="shared" si="9"/>
        <v>1.3781685685389842</v>
      </c>
    </row>
    <row r="94" spans="1:13" x14ac:dyDescent="0.15">
      <c r="A94" s="2">
        <v>41880</v>
      </c>
      <c r="B94" s="1">
        <f>参数!B$2</f>
        <v>1000</v>
      </c>
      <c r="C94" s="1">
        <f>IF(J93&lt;参数!B$6,C93+B94,B94)</f>
        <v>93000</v>
      </c>
      <c r="D94" s="12">
        <v>3061.42</v>
      </c>
      <c r="E94" s="3"/>
      <c r="F94" s="3">
        <f t="shared" si="5"/>
        <v>0.32661314030743904</v>
      </c>
      <c r="G94" s="3">
        <f>IF(B94/(1+参数!B$4)/D94*参数!B$4&lt;参数!B$3,参数!B$3,B94/(1+参数!B$4)/D94*参数!B$4)</f>
        <v>0.1</v>
      </c>
      <c r="H94" s="15">
        <f>IF(J93&lt;参数!B$6,H93+F94,F94)+IFERROR(E94*H93,0)</f>
        <v>29.534697086854646</v>
      </c>
      <c r="I94" s="15">
        <f t="shared" si="6"/>
        <v>90418.112355638557</v>
      </c>
      <c r="J94" s="8">
        <f t="shared" si="7"/>
        <v>-2.7762232735069281E-2</v>
      </c>
      <c r="K94" s="1">
        <f>IF(J94&gt;参数!B$6,I94,0)</f>
        <v>0</v>
      </c>
      <c r="L94" s="1">
        <f t="shared" si="8"/>
        <v>-1000</v>
      </c>
      <c r="M94" s="12">
        <f t="shared" si="9"/>
        <v>1.4137830711043182</v>
      </c>
    </row>
    <row r="95" spans="1:13" x14ac:dyDescent="0.15">
      <c r="A95" s="2">
        <v>41912</v>
      </c>
      <c r="B95" s="1">
        <f>参数!B$2</f>
        <v>1000</v>
      </c>
      <c r="C95" s="1">
        <f>IF(J94&lt;参数!B$6,C94+B95,B95)</f>
        <v>94000</v>
      </c>
      <c r="D95" s="12">
        <v>3302.57</v>
      </c>
      <c r="E95" s="3"/>
      <c r="F95" s="3">
        <f t="shared" si="5"/>
        <v>0.3027642109024184</v>
      </c>
      <c r="G95" s="3">
        <f>IF(B95/(1+参数!B$4)/D95*参数!B$4&lt;参数!B$3,参数!B$3,B95/(1+参数!B$4)/D95*参数!B$4)</f>
        <v>0.1</v>
      </c>
      <c r="H95" s="15">
        <f>IF(J94&lt;参数!B$6,H94+F95,F95)+IFERROR(E95*H94,0)</f>
        <v>29.837461297757063</v>
      </c>
      <c r="I95" s="15">
        <f t="shared" si="6"/>
        <v>98540.304558133546</v>
      </c>
      <c r="J95" s="8">
        <f t="shared" si="7"/>
        <v>4.8301112320569661E-2</v>
      </c>
      <c r="K95" s="1">
        <f>IF(J95&gt;参数!B$6,I95,0)</f>
        <v>0</v>
      </c>
      <c r="L95" s="1">
        <f t="shared" si="8"/>
        <v>-1000</v>
      </c>
      <c r="M95" s="12">
        <f t="shared" si="9"/>
        <v>1.525147662567367</v>
      </c>
    </row>
    <row r="96" spans="1:13" x14ac:dyDescent="0.15">
      <c r="A96" s="2">
        <v>41943</v>
      </c>
      <c r="B96" s="1">
        <f>参数!B$2</f>
        <v>1000</v>
      </c>
      <c r="C96" s="1">
        <f>IF(J95&lt;参数!B$6,C95+B96,B96)</f>
        <v>95000</v>
      </c>
      <c r="D96" s="12">
        <v>3347.19</v>
      </c>
      <c r="E96" s="3"/>
      <c r="F96" s="3">
        <f t="shared" si="5"/>
        <v>0.29872818692694469</v>
      </c>
      <c r="G96" s="3">
        <f>IF(B96/(1+参数!B$4)/D96*参数!B$4&lt;参数!B$3,参数!B$3,B96/(1+参数!B$4)/D96*参数!B$4)</f>
        <v>0.1</v>
      </c>
      <c r="H96" s="15">
        <f>IF(J95&lt;参数!B$6,H95+F96,F96)+IFERROR(E96*H95,0)</f>
        <v>30.136189484684007</v>
      </c>
      <c r="I96" s="15">
        <f t="shared" si="6"/>
        <v>100871.55208123947</v>
      </c>
      <c r="J96" s="8">
        <f t="shared" si="7"/>
        <v>6.1805811381468123E-2</v>
      </c>
      <c r="K96" s="1">
        <f>IF(J96&gt;参数!B$6,I96,0)</f>
        <v>0</v>
      </c>
      <c r="L96" s="1">
        <f t="shared" si="8"/>
        <v>-1000</v>
      </c>
      <c r="M96" s="12">
        <f t="shared" si="9"/>
        <v>1.5457534600837728</v>
      </c>
    </row>
    <row r="97" spans="1:13" x14ac:dyDescent="0.15">
      <c r="A97" s="2">
        <v>41971</v>
      </c>
      <c r="B97" s="1">
        <f>参数!B$2</f>
        <v>1000</v>
      </c>
      <c r="C97" s="1">
        <f>IF(J96&lt;参数!B$6,C96+B97,B97)</f>
        <v>96000</v>
      </c>
      <c r="D97" s="12">
        <v>3660.49</v>
      </c>
      <c r="E97" s="3"/>
      <c r="F97" s="3">
        <f t="shared" si="5"/>
        <v>0.27316015069020816</v>
      </c>
      <c r="G97" s="3">
        <f>IF(B97/(1+参数!B$4)/D97*参数!B$4&lt;参数!B$3,参数!B$3,B97/(1+参数!B$4)/D97*参数!B$4)</f>
        <v>0.1</v>
      </c>
      <c r="H97" s="15">
        <f>IF(J96&lt;参数!B$6,H96+F97,F97)+IFERROR(E97*H96,0)</f>
        <v>30.409349635374216</v>
      </c>
      <c r="I97" s="15">
        <f t="shared" si="6"/>
        <v>111313.12024679096</v>
      </c>
      <c r="J97" s="8">
        <f t="shared" si="7"/>
        <v>0.1595116692374059</v>
      </c>
      <c r="K97" s="1">
        <f>IF(J97&gt;参数!B$6,I97,0)</f>
        <v>0</v>
      </c>
      <c r="L97" s="1">
        <f t="shared" si="8"/>
        <v>-1000</v>
      </c>
      <c r="M97" s="12">
        <f t="shared" si="9"/>
        <v>1.6904373767554424</v>
      </c>
    </row>
    <row r="98" spans="1:13" x14ac:dyDescent="0.15">
      <c r="A98" s="2">
        <v>42004</v>
      </c>
      <c r="B98" s="1">
        <f>参数!B$2</f>
        <v>1000</v>
      </c>
      <c r="C98" s="1">
        <f>IF(J97&lt;参数!B$6,C97+B98,B98)</f>
        <v>97000</v>
      </c>
      <c r="D98" s="12">
        <v>4107.99</v>
      </c>
      <c r="E98" s="3"/>
      <c r="F98" s="3">
        <f t="shared" si="5"/>
        <v>0.24340370838293179</v>
      </c>
      <c r="G98" s="3">
        <f>IF(B98/(1+参数!B$4)/D98*参数!B$4&lt;参数!B$3,参数!B$3,B98/(1+参数!B$4)/D98*参数!B$4)</f>
        <v>0.1</v>
      </c>
      <c r="H98" s="15">
        <f>IF(J97&lt;参数!B$6,H97+F98,F98)+IFERROR(E98*H97,0)</f>
        <v>30.652753343757148</v>
      </c>
      <c r="I98" s="15">
        <f t="shared" si="6"/>
        <v>125921.20420862093</v>
      </c>
      <c r="J98" s="8">
        <f t="shared" si="7"/>
        <v>0.29815674441877249</v>
      </c>
      <c r="K98" s="1">
        <f>IF(J98&gt;参数!B$6,I98,0)</f>
        <v>0</v>
      </c>
      <c r="L98" s="1">
        <f t="shared" si="8"/>
        <v>-1000</v>
      </c>
      <c r="M98" s="12">
        <f t="shared" si="9"/>
        <v>1.8970957001214563</v>
      </c>
    </row>
    <row r="99" spans="1:13" x14ac:dyDescent="0.15">
      <c r="A99" s="2">
        <v>42034</v>
      </c>
      <c r="B99" s="1">
        <f>参数!B$2</f>
        <v>1000</v>
      </c>
      <c r="C99" s="1">
        <f>IF(J98&lt;参数!B$6,C98+B99,B99)</f>
        <v>98000</v>
      </c>
      <c r="D99" s="12">
        <v>4214.26</v>
      </c>
      <c r="E99" s="3"/>
      <c r="F99" s="3">
        <f t="shared" si="5"/>
        <v>0.23726585450351897</v>
      </c>
      <c r="G99" s="3">
        <f>IF(B99/(1+参数!B$4)/D99*参数!B$4&lt;参数!B$3,参数!B$3,B99/(1+参数!B$4)/D99*参数!B$4)</f>
        <v>0.1</v>
      </c>
      <c r="H99" s="15">
        <f>IF(J98&lt;参数!B$6,H98+F99,F99)+IFERROR(E99*H98,0)</f>
        <v>30.890019198260667</v>
      </c>
      <c r="I99" s="15">
        <f t="shared" si="6"/>
        <v>130178.57230646201</v>
      </c>
      <c r="J99" s="8">
        <f t="shared" si="7"/>
        <v>0.32835277863736745</v>
      </c>
      <c r="K99" s="1">
        <f>IF(J99&gt;参数!B$6,I99,0)</f>
        <v>0</v>
      </c>
      <c r="L99" s="1">
        <f t="shared" si="8"/>
        <v>-1000</v>
      </c>
      <c r="M99" s="12">
        <f t="shared" si="9"/>
        <v>1.9461718565999064</v>
      </c>
    </row>
    <row r="100" spans="1:13" x14ac:dyDescent="0.15">
      <c r="A100" s="2">
        <v>42062</v>
      </c>
      <c r="B100" s="1">
        <f>参数!B$2</f>
        <v>1000</v>
      </c>
      <c r="C100" s="1">
        <f>IF(J99&lt;参数!B$6,C99+B100,B100)</f>
        <v>99000</v>
      </c>
      <c r="D100" s="12">
        <v>4500.2700000000004</v>
      </c>
      <c r="E100" s="3"/>
      <c r="F100" s="3">
        <f t="shared" si="5"/>
        <v>0.22218666879987198</v>
      </c>
      <c r="G100" s="3">
        <f>IF(B100/(1+参数!B$4)/D100*参数!B$4&lt;参数!B$3,参数!B$3,B100/(1+参数!B$4)/D100*参数!B$4)</f>
        <v>0.1</v>
      </c>
      <c r="H100" s="15">
        <f>IF(J99&lt;参数!B$6,H99+F100,F100)+IFERROR(E100*H99,0)</f>
        <v>31.112205867060538</v>
      </c>
      <c r="I100" s="15">
        <f t="shared" si="6"/>
        <v>140013.32669735653</v>
      </c>
      <c r="J100" s="8">
        <f t="shared" si="7"/>
        <v>0.41427602724602552</v>
      </c>
      <c r="K100" s="1">
        <f>IF(J100&gt;参数!B$6,I100,0)</f>
        <v>0</v>
      </c>
      <c r="L100" s="1">
        <f t="shared" si="8"/>
        <v>-1000</v>
      </c>
      <c r="M100" s="12">
        <f t="shared" si="9"/>
        <v>2.0782530790935683</v>
      </c>
    </row>
    <row r="101" spans="1:13" x14ac:dyDescent="0.15">
      <c r="A101" s="2">
        <v>42094</v>
      </c>
      <c r="B101" s="1">
        <f>参数!B$2</f>
        <v>1000</v>
      </c>
      <c r="C101" s="1">
        <f>IF(J100&lt;参数!B$6,C100+B101,B101)</f>
        <v>100000</v>
      </c>
      <c r="D101" s="12">
        <v>5234.87</v>
      </c>
      <c r="E101" s="3"/>
      <c r="F101" s="3">
        <f t="shared" si="5"/>
        <v>0.19100760859390969</v>
      </c>
      <c r="G101" s="3">
        <f>IF(B101/(1+参数!B$4)/D101*参数!B$4&lt;参数!B$3,参数!B$3,B101/(1+参数!B$4)/D101*参数!B$4)</f>
        <v>0.1</v>
      </c>
      <c r="H101" s="15">
        <f>IF(J100&lt;参数!B$6,H100+F101,F101)+IFERROR(E101*H100,0)</f>
        <v>31.303213475654449</v>
      </c>
      <c r="I101" s="15">
        <f t="shared" si="6"/>
        <v>163868.25312729919</v>
      </c>
      <c r="J101" s="8">
        <f t="shared" si="7"/>
        <v>0.63868253127299202</v>
      </c>
      <c r="K101" s="1">
        <f>IF(J101&gt;参数!B$6,I101,0)</f>
        <v>0</v>
      </c>
      <c r="L101" s="1">
        <f t="shared" si="8"/>
        <v>-1000</v>
      </c>
      <c r="M101" s="12">
        <f t="shared" si="9"/>
        <v>2.4174959938302694</v>
      </c>
    </row>
    <row r="102" spans="1:13" x14ac:dyDescent="0.15">
      <c r="A102" s="2">
        <v>42124</v>
      </c>
      <c r="B102" s="1">
        <f>参数!B$2</f>
        <v>1000</v>
      </c>
      <c r="C102" s="1">
        <f>IF(J101&lt;参数!B$6,C101+B102,B102)</f>
        <v>101000</v>
      </c>
      <c r="D102" s="12">
        <v>5991.1</v>
      </c>
      <c r="E102" s="3"/>
      <c r="F102" s="3">
        <f t="shared" si="5"/>
        <v>0.16689756472100281</v>
      </c>
      <c r="G102" s="3">
        <f>IF(B102/(1+参数!B$4)/D102*参数!B$4&lt;参数!B$3,参数!B$3,B102/(1+参数!B$4)/D102*参数!B$4)</f>
        <v>0.1</v>
      </c>
      <c r="H102" s="15">
        <f>IF(J101&lt;参数!B$6,H101+F102,F102)+IFERROR(E102*H101,0)</f>
        <v>31.47011104037545</v>
      </c>
      <c r="I102" s="15">
        <f t="shared" si="6"/>
        <v>188540.58225399337</v>
      </c>
      <c r="J102" s="8">
        <f t="shared" si="7"/>
        <v>0.86673843815835028</v>
      </c>
      <c r="K102" s="1">
        <f>IF(J102&gt;参数!B$6,I102,0)</f>
        <v>0</v>
      </c>
      <c r="L102" s="1">
        <f t="shared" si="8"/>
        <v>-1000</v>
      </c>
      <c r="M102" s="12">
        <f t="shared" si="9"/>
        <v>2.7667277790349192</v>
      </c>
    </row>
    <row r="103" spans="1:13" x14ac:dyDescent="0.15">
      <c r="A103" s="2">
        <v>42153</v>
      </c>
      <c r="B103" s="1">
        <f>参数!B$2</f>
        <v>1000</v>
      </c>
      <c r="C103" s="1">
        <f>IF(J102&lt;参数!B$6,C102+B103,B103)</f>
        <v>102000</v>
      </c>
      <c r="D103" s="12">
        <v>6596.59</v>
      </c>
      <c r="E103" s="3"/>
      <c r="F103" s="3">
        <f t="shared" si="5"/>
        <v>0.15157831546298919</v>
      </c>
      <c r="G103" s="3">
        <f>IF(B103/(1+参数!B$4)/D103*参数!B$4&lt;参数!B$3,参数!B$3,B103/(1+参数!B$4)/D103*参数!B$4)</f>
        <v>0.1</v>
      </c>
      <c r="H103" s="15">
        <f>IF(J102&lt;参数!B$6,H102+F103,F103)+IFERROR(E103*H102,0)</f>
        <v>31.621689355838438</v>
      </c>
      <c r="I103" s="15">
        <f t="shared" si="6"/>
        <v>208595.31978783029</v>
      </c>
      <c r="J103" s="8">
        <f t="shared" si="7"/>
        <v>1.0450521547826499</v>
      </c>
      <c r="K103" s="1">
        <f>IF(J103&gt;参数!B$6,I103,0)</f>
        <v>0</v>
      </c>
      <c r="L103" s="1">
        <f t="shared" si="8"/>
        <v>-1000</v>
      </c>
      <c r="M103" s="12">
        <f t="shared" si="9"/>
        <v>3.0463468811910928</v>
      </c>
    </row>
    <row r="104" spans="1:13" x14ac:dyDescent="0.15">
      <c r="A104" s="2">
        <v>42185</v>
      </c>
      <c r="B104" s="1">
        <f>参数!B$2</f>
        <v>1000</v>
      </c>
      <c r="C104" s="1">
        <f>IF(J103&lt;参数!B$6,C103+B104,B104)</f>
        <v>103000</v>
      </c>
      <c r="D104" s="12">
        <v>5982.06</v>
      </c>
      <c r="E104" s="3"/>
      <c r="F104" s="3">
        <f t="shared" si="5"/>
        <v>0.16714977783572882</v>
      </c>
      <c r="G104" s="3">
        <f>IF(B104/(1+参数!B$4)/D104*参数!B$4&lt;参数!B$3,参数!B$3,B104/(1+参数!B$4)/D104*参数!B$4)</f>
        <v>0.1</v>
      </c>
      <c r="H104" s="15">
        <f>IF(J103&lt;参数!B$6,H103+F104,F104)+IFERROR(E104*H103,0)</f>
        <v>31.788839133674166</v>
      </c>
      <c r="I104" s="15">
        <f t="shared" si="6"/>
        <v>190162.7430279869</v>
      </c>
      <c r="J104" s="8">
        <f t="shared" si="7"/>
        <v>0.84624022357268824</v>
      </c>
      <c r="K104" s="1">
        <f>IF(J104&gt;参数!B$6,I104,0)</f>
        <v>0</v>
      </c>
      <c r="L104" s="1">
        <f t="shared" si="8"/>
        <v>-1000</v>
      </c>
      <c r="M104" s="12">
        <f t="shared" si="9"/>
        <v>2.7625530499997706</v>
      </c>
    </row>
    <row r="105" spans="1:13" x14ac:dyDescent="0.15">
      <c r="A105" s="2">
        <v>42216</v>
      </c>
      <c r="B105" s="1">
        <f>参数!B$2</f>
        <v>1000</v>
      </c>
      <c r="C105" s="1">
        <f>IF(J104&lt;参数!B$6,C104+B105,B105)</f>
        <v>104000</v>
      </c>
      <c r="D105" s="12">
        <v>5103.18</v>
      </c>
      <c r="E105" s="3"/>
      <c r="F105" s="3">
        <f t="shared" si="5"/>
        <v>0.19593665126450566</v>
      </c>
      <c r="G105" s="3">
        <f>IF(B105/(1+参数!B$4)/D105*参数!B$4&lt;参数!B$3,参数!B$3,B105/(1+参数!B$4)/D105*参数!B$4)</f>
        <v>0.1</v>
      </c>
      <c r="H105" s="15">
        <f>IF(J104&lt;参数!B$6,H104+F105,F105)+IFERROR(E105*H104,0)</f>
        <v>31.984775784938673</v>
      </c>
      <c r="I105" s="15">
        <f t="shared" si="6"/>
        <v>163224.06809018334</v>
      </c>
      <c r="J105" s="8">
        <f t="shared" si="7"/>
        <v>0.56946219317483981</v>
      </c>
      <c r="K105" s="1">
        <f>IF(J105&gt;参数!B$6,I105,0)</f>
        <v>0</v>
      </c>
      <c r="L105" s="1">
        <f t="shared" si="8"/>
        <v>-1000</v>
      </c>
      <c r="M105" s="12">
        <f t="shared" si="9"/>
        <v>2.3566807209720113</v>
      </c>
    </row>
    <row r="106" spans="1:13" x14ac:dyDescent="0.15">
      <c r="A106" s="2">
        <v>42247</v>
      </c>
      <c r="B106" s="1">
        <f>参数!B$2</f>
        <v>1000</v>
      </c>
      <c r="C106" s="1">
        <f>IF(J105&lt;参数!B$6,C105+B106,B106)</f>
        <v>105000</v>
      </c>
      <c r="D106" s="12">
        <v>4394.16</v>
      </c>
      <c r="E106" s="3"/>
      <c r="F106" s="3">
        <f t="shared" si="5"/>
        <v>0.2275520235949533</v>
      </c>
      <c r="G106" s="3">
        <f>IF(B106/(1+参数!B$4)/D106*参数!B$4&lt;参数!B$3,参数!B$3,B106/(1+参数!B$4)/D106*参数!B$4)</f>
        <v>0.1</v>
      </c>
      <c r="H106" s="15">
        <f>IF(J105&lt;参数!B$6,H105+F106,F106)+IFERROR(E106*H105,0)</f>
        <v>32.21232780853363</v>
      </c>
      <c r="I106" s="15">
        <f t="shared" si="6"/>
        <v>141546.12236314613</v>
      </c>
      <c r="J106" s="8">
        <f t="shared" si="7"/>
        <v>0.34805830822043937</v>
      </c>
      <c r="K106" s="1">
        <f>IF(J106&gt;参数!B$6,I106,0)</f>
        <v>0</v>
      </c>
      <c r="L106" s="1">
        <f t="shared" si="8"/>
        <v>-1000</v>
      </c>
      <c r="M106" s="12">
        <f t="shared" si="9"/>
        <v>2.0292508116245895</v>
      </c>
    </row>
    <row r="107" spans="1:13" x14ac:dyDescent="0.15">
      <c r="A107" s="2">
        <v>42277</v>
      </c>
      <c r="B107" s="1">
        <f>参数!B$2</f>
        <v>1000</v>
      </c>
      <c r="C107" s="1">
        <f>IF(J106&lt;参数!B$6,C106+B107,B107)</f>
        <v>106000</v>
      </c>
      <c r="D107" s="12">
        <v>4106.22</v>
      </c>
      <c r="E107" s="3"/>
      <c r="F107" s="3">
        <f t="shared" si="5"/>
        <v>0.24350862837354062</v>
      </c>
      <c r="G107" s="3">
        <f>IF(B107/(1+参数!B$4)/D107*参数!B$4&lt;参数!B$3,参数!B$3,B107/(1+参数!B$4)/D107*参数!B$4)</f>
        <v>0.1</v>
      </c>
      <c r="H107" s="15">
        <f>IF(J106&lt;参数!B$6,H106+F107,F107)+IFERROR(E107*H106,0)</f>
        <v>32.45583643690717</v>
      </c>
      <c r="I107" s="15">
        <f t="shared" si="6"/>
        <v>133270.80469395698</v>
      </c>
      <c r="J107" s="8">
        <f t="shared" si="7"/>
        <v>0.25727174239582062</v>
      </c>
      <c r="K107" s="1">
        <f>IF(J107&gt;参数!B$6,I107,0)</f>
        <v>0</v>
      </c>
      <c r="L107" s="1">
        <f t="shared" si="8"/>
        <v>-1000</v>
      </c>
      <c r="M107" s="12">
        <f t="shared" si="9"/>
        <v>1.8962783029541761</v>
      </c>
    </row>
    <row r="108" spans="1:13" x14ac:dyDescent="0.15">
      <c r="A108" s="2">
        <v>42307</v>
      </c>
      <c r="B108" s="1">
        <f>参数!B$2</f>
        <v>1000</v>
      </c>
      <c r="C108" s="1">
        <f>IF(J107&lt;参数!B$6,C107+B108,B108)</f>
        <v>107000</v>
      </c>
      <c r="D108" s="12">
        <v>4690.05</v>
      </c>
      <c r="E108" s="3"/>
      <c r="F108" s="3">
        <f t="shared" si="5"/>
        <v>0.21319602136437776</v>
      </c>
      <c r="G108" s="3">
        <f>IF(B108/(1+参数!B$4)/D108*参数!B$4&lt;参数!B$3,参数!B$3,B108/(1+参数!B$4)/D108*参数!B$4)</f>
        <v>0.1</v>
      </c>
      <c r="H108" s="15">
        <f>IF(J107&lt;参数!B$6,H107+F108,F108)+IFERROR(E108*H107,0)</f>
        <v>32.669032458271545</v>
      </c>
      <c r="I108" s="15">
        <f t="shared" si="6"/>
        <v>153219.39568091647</v>
      </c>
      <c r="J108" s="8">
        <f t="shared" si="7"/>
        <v>0.43195696898052782</v>
      </c>
      <c r="K108" s="1">
        <f>IF(J108&gt;参数!B$6,I108,0)</f>
        <v>0</v>
      </c>
      <c r="L108" s="1">
        <f t="shared" si="8"/>
        <v>-1000</v>
      </c>
      <c r="M108" s="12">
        <f t="shared" si="9"/>
        <v>2.1658946804531256</v>
      </c>
    </row>
    <row r="109" spans="1:13" x14ac:dyDescent="0.15">
      <c r="A109" s="2">
        <v>42338</v>
      </c>
      <c r="B109" s="1">
        <f>参数!B$2</f>
        <v>1000</v>
      </c>
      <c r="C109" s="1">
        <f>IF(J108&lt;参数!B$6,C108+B109,B109)</f>
        <v>108000</v>
      </c>
      <c r="D109" s="12">
        <v>4746.99</v>
      </c>
      <c r="E109" s="3"/>
      <c r="F109" s="3">
        <f t="shared" si="5"/>
        <v>0.21063874160257343</v>
      </c>
      <c r="G109" s="3">
        <f>IF(B109/(1+参数!B$4)/D109*参数!B$4&lt;参数!B$3,参数!B$3,B109/(1+参数!B$4)/D109*参数!B$4)</f>
        <v>0.1</v>
      </c>
      <c r="H109" s="15">
        <f>IF(J108&lt;参数!B$6,H108+F109,F109)+IFERROR(E109*H108,0)</f>
        <v>32.879671199874117</v>
      </c>
      <c r="I109" s="15">
        <f t="shared" si="6"/>
        <v>156079.47038909042</v>
      </c>
      <c r="J109" s="8">
        <f t="shared" si="7"/>
        <v>0.44518028138046684</v>
      </c>
      <c r="K109" s="1">
        <f>IF(J109&gt;参数!B$6,I109,0)</f>
        <v>0</v>
      </c>
      <c r="L109" s="1">
        <f t="shared" si="8"/>
        <v>-1000</v>
      </c>
      <c r="M109" s="12">
        <f t="shared" si="9"/>
        <v>2.1921899316988478</v>
      </c>
    </row>
    <row r="110" spans="1:13" x14ac:dyDescent="0.15">
      <c r="A110" s="2">
        <v>42369</v>
      </c>
      <c r="B110" s="1">
        <f>参数!B$2</f>
        <v>1000</v>
      </c>
      <c r="C110" s="1">
        <f>IF(J109&lt;参数!B$6,C109+B110,B110)</f>
        <v>109000</v>
      </c>
      <c r="D110" s="12">
        <v>4938.09</v>
      </c>
      <c r="E110" s="3"/>
      <c r="F110" s="3">
        <f t="shared" si="5"/>
        <v>0.20248719646665006</v>
      </c>
      <c r="G110" s="3">
        <f>IF(B110/(1+参数!B$4)/D110*参数!B$4&lt;参数!B$3,参数!B$3,B110/(1+参数!B$4)/D110*参数!B$4)</f>
        <v>0.1</v>
      </c>
      <c r="H110" s="15">
        <f>IF(J109&lt;参数!B$6,H109+F110,F110)+IFERROR(E110*H109,0)</f>
        <v>33.082158396340766</v>
      </c>
      <c r="I110" s="15">
        <f t="shared" si="6"/>
        <v>163362.67555538638</v>
      </c>
      <c r="J110" s="8">
        <f t="shared" si="7"/>
        <v>0.49874014270996669</v>
      </c>
      <c r="K110" s="1">
        <f>IF(J110&gt;参数!B$6,I110,0)</f>
        <v>0</v>
      </c>
      <c r="L110" s="1">
        <f t="shared" si="8"/>
        <v>-1000</v>
      </c>
      <c r="M110" s="12">
        <f t="shared" si="9"/>
        <v>2.2804411173865469</v>
      </c>
    </row>
    <row r="111" spans="1:13" x14ac:dyDescent="0.15">
      <c r="A111" s="2">
        <v>42398</v>
      </c>
      <c r="B111" s="1">
        <f>参数!B$2</f>
        <v>1000</v>
      </c>
      <c r="C111" s="1">
        <f>IF(J110&lt;参数!B$6,C110+B111,B111)</f>
        <v>110000</v>
      </c>
      <c r="D111" s="12">
        <v>3683.52</v>
      </c>
      <c r="E111" s="3"/>
      <c r="F111" s="3">
        <f t="shared" si="5"/>
        <v>0.27145230648944485</v>
      </c>
      <c r="G111" s="3">
        <f>IF(B111/(1+参数!B$4)/D111*参数!B$4&lt;参数!B$3,参数!B$3,B111/(1+参数!B$4)/D111*参数!B$4)</f>
        <v>0.1</v>
      </c>
      <c r="H111" s="15">
        <f>IF(J110&lt;参数!B$6,H110+F111,F111)+IFERROR(E111*H110,0)</f>
        <v>33.35361070283021</v>
      </c>
      <c r="I111" s="15">
        <f t="shared" si="6"/>
        <v>122858.69209608913</v>
      </c>
      <c r="J111" s="8">
        <f t="shared" si="7"/>
        <v>0.11689720087353761</v>
      </c>
      <c r="K111" s="1">
        <f>IF(J111&gt;参数!B$6,I111,0)</f>
        <v>0</v>
      </c>
      <c r="L111" s="1">
        <f t="shared" si="8"/>
        <v>-1000</v>
      </c>
      <c r="M111" s="12">
        <f t="shared" si="9"/>
        <v>1.7010727760562672</v>
      </c>
    </row>
    <row r="112" spans="1:13" x14ac:dyDescent="0.15">
      <c r="A112" s="2">
        <v>42429</v>
      </c>
      <c r="B112" s="1">
        <f>参数!B$2</f>
        <v>1000</v>
      </c>
      <c r="C112" s="1">
        <f>IF(J111&lt;参数!B$6,C111+B112,B112)</f>
        <v>111000</v>
      </c>
      <c r="D112" s="12">
        <v>3564.98</v>
      </c>
      <c r="E112" s="3"/>
      <c r="F112" s="3">
        <f t="shared" si="5"/>
        <v>0.28047843185656018</v>
      </c>
      <c r="G112" s="3">
        <f>IF(B112/(1+参数!B$4)/D112*参数!B$4&lt;参数!B$3,参数!B$3,B112/(1+参数!B$4)/D112*参数!B$4)</f>
        <v>0.1</v>
      </c>
      <c r="H112" s="15">
        <f>IF(J111&lt;参数!B$6,H111+F112,F112)+IFERROR(E112*H111,0)</f>
        <v>33.634089134686768</v>
      </c>
      <c r="I112" s="15">
        <f t="shared" si="6"/>
        <v>119904.85508337563</v>
      </c>
      <c r="J112" s="8">
        <f t="shared" si="7"/>
        <v>8.0223919670050714E-2</v>
      </c>
      <c r="K112" s="1">
        <f>IF(J112&gt;参数!B$6,I112,0)</f>
        <v>0</v>
      </c>
      <c r="L112" s="1">
        <f t="shared" si="8"/>
        <v>-1000</v>
      </c>
      <c r="M112" s="12">
        <f t="shared" si="9"/>
        <v>1.6463302561639603</v>
      </c>
    </row>
    <row r="113" spans="1:13" x14ac:dyDescent="0.15">
      <c r="A113" s="2">
        <v>42460</v>
      </c>
      <c r="B113" s="1">
        <f>参数!B$2</f>
        <v>1000</v>
      </c>
      <c r="C113" s="1">
        <f>IF(J112&lt;参数!B$6,C112+B113,B113)</f>
        <v>112000</v>
      </c>
      <c r="D113" s="12">
        <v>4058.1</v>
      </c>
      <c r="E113" s="3"/>
      <c r="F113" s="3">
        <f t="shared" si="5"/>
        <v>0.24639609669549789</v>
      </c>
      <c r="G113" s="3">
        <f>IF(B113/(1+参数!B$4)/D113*参数!B$4&lt;参数!B$3,参数!B$3,B113/(1+参数!B$4)/D113*参数!B$4)</f>
        <v>0.1</v>
      </c>
      <c r="H113" s="15">
        <f>IF(J112&lt;参数!B$6,H112+F113,F113)+IFERROR(E113*H112,0)</f>
        <v>33.880485231382266</v>
      </c>
      <c r="I113" s="15">
        <f t="shared" si="6"/>
        <v>137490.39711747237</v>
      </c>
      <c r="J113" s="8">
        <f t="shared" si="7"/>
        <v>0.22759283140600339</v>
      </c>
      <c r="K113" s="1">
        <f>IF(J113&gt;参数!B$6,I113,0)</f>
        <v>0</v>
      </c>
      <c r="L113" s="1">
        <f t="shared" si="8"/>
        <v>-1000</v>
      </c>
      <c r="M113" s="12">
        <f t="shared" si="9"/>
        <v>1.8740561833555778</v>
      </c>
    </row>
    <row r="114" spans="1:13" x14ac:dyDescent="0.15">
      <c r="A114" s="2">
        <v>42489</v>
      </c>
      <c r="B114" s="1">
        <f>参数!B$2</f>
        <v>1000</v>
      </c>
      <c r="C114" s="1">
        <f>IF(J113&lt;参数!B$6,C113+B114,B114)</f>
        <v>113000</v>
      </c>
      <c r="D114" s="12">
        <v>3939.57</v>
      </c>
      <c r="E114" s="3"/>
      <c r="F114" s="3">
        <f t="shared" si="5"/>
        <v>0.2538094259018116</v>
      </c>
      <c r="G114" s="3">
        <f>IF(B114/(1+参数!B$4)/D114*参数!B$4&lt;参数!B$3,参数!B$3,B114/(1+参数!B$4)/D114*参数!B$4)</f>
        <v>0.1</v>
      </c>
      <c r="H114" s="15">
        <f>IF(J113&lt;参数!B$6,H113+F114,F114)+IFERROR(E114*H113,0)</f>
        <v>34.13429465728408</v>
      </c>
      <c r="I114" s="15">
        <f t="shared" si="6"/>
        <v>134474.44320299666</v>
      </c>
      <c r="J114" s="8">
        <f t="shared" si="7"/>
        <v>0.19003932038050131</v>
      </c>
      <c r="K114" s="1">
        <f>IF(J114&gt;参数!B$6,I114,0)</f>
        <v>0</v>
      </c>
      <c r="L114" s="1">
        <f t="shared" si="8"/>
        <v>-1000</v>
      </c>
      <c r="M114" s="12">
        <f t="shared" si="9"/>
        <v>1.8193182815263631</v>
      </c>
    </row>
    <row r="115" spans="1:13" x14ac:dyDescent="0.15">
      <c r="A115" s="2">
        <v>42521</v>
      </c>
      <c r="B115" s="1">
        <f>参数!B$2</f>
        <v>1000</v>
      </c>
      <c r="C115" s="1">
        <f>IF(J114&lt;参数!B$6,C114+B115,B115)</f>
        <v>114000</v>
      </c>
      <c r="D115" s="12">
        <v>3942.09</v>
      </c>
      <c r="E115" s="3"/>
      <c r="F115" s="3">
        <f t="shared" si="5"/>
        <v>0.25364717700509121</v>
      </c>
      <c r="G115" s="3">
        <f>IF(B115/(1+参数!B$4)/D115*参数!B$4&lt;参数!B$3,参数!B$3,B115/(1+参数!B$4)/D115*参数!B$4)</f>
        <v>0.1</v>
      </c>
      <c r="H115" s="15">
        <f>IF(J114&lt;参数!B$6,H114+F115,F115)+IFERROR(E115*H114,0)</f>
        <v>34.387941834289173</v>
      </c>
      <c r="I115" s="15">
        <f t="shared" si="6"/>
        <v>135560.361625533</v>
      </c>
      <c r="J115" s="8">
        <f t="shared" si="7"/>
        <v>0.189125979171342</v>
      </c>
      <c r="K115" s="1">
        <f>IF(J115&gt;参数!B$6,I115,0)</f>
        <v>0</v>
      </c>
      <c r="L115" s="1">
        <f t="shared" si="8"/>
        <v>-1000</v>
      </c>
      <c r="M115" s="12">
        <f t="shared" si="9"/>
        <v>1.8204820334255414</v>
      </c>
    </row>
    <row r="116" spans="1:13" x14ac:dyDescent="0.15">
      <c r="A116" s="2">
        <v>42551</v>
      </c>
      <c r="B116" s="1">
        <f>参数!B$2</f>
        <v>1000</v>
      </c>
      <c r="C116" s="1">
        <f>IF(J115&lt;参数!B$6,C115+B116,B116)</f>
        <v>115000</v>
      </c>
      <c r="D116" s="12">
        <v>3949.06</v>
      </c>
      <c r="E116" s="3"/>
      <c r="F116" s="3">
        <f t="shared" si="5"/>
        <v>0.25319949557616245</v>
      </c>
      <c r="G116" s="3">
        <f>IF(B116/(1+参数!B$4)/D116*参数!B$4&lt;参数!B$3,参数!B$3,B116/(1+参数!B$4)/D116*参数!B$4)</f>
        <v>0.1</v>
      </c>
      <c r="H116" s="15">
        <f>IF(J115&lt;参数!B$6,H115+F116,F116)+IFERROR(E116*H115,0)</f>
        <v>34.641141329865334</v>
      </c>
      <c r="I116" s="15">
        <f t="shared" si="6"/>
        <v>136799.94558011799</v>
      </c>
      <c r="J116" s="8">
        <f t="shared" si="7"/>
        <v>0.18956474417493907</v>
      </c>
      <c r="K116" s="1">
        <f>IF(J116&gt;参数!B$6,I116,0)</f>
        <v>0</v>
      </c>
      <c r="L116" s="1">
        <f t="shared" si="8"/>
        <v>-1000</v>
      </c>
      <c r="M116" s="12">
        <f t="shared" si="9"/>
        <v>1.82370082340065</v>
      </c>
    </row>
    <row r="117" spans="1:13" x14ac:dyDescent="0.15">
      <c r="A117" s="2">
        <v>42580</v>
      </c>
      <c r="B117" s="1">
        <f>参数!B$2</f>
        <v>1000</v>
      </c>
      <c r="C117" s="1">
        <f>IF(J116&lt;参数!B$6,C116+B117,B117)</f>
        <v>116000</v>
      </c>
      <c r="D117" s="12">
        <v>4067.19</v>
      </c>
      <c r="E117" s="3"/>
      <c r="F117" s="3">
        <f t="shared" si="5"/>
        <v>0.24584541169701932</v>
      </c>
      <c r="G117" s="3">
        <f>IF(B117/(1+参数!B$4)/D117*参数!B$4&lt;参数!B$3,参数!B$3,B117/(1+参数!B$4)/D117*参数!B$4)</f>
        <v>0.1</v>
      </c>
      <c r="H117" s="15">
        <f>IF(J116&lt;参数!B$6,H116+F117,F117)+IFERROR(E117*H116,0)</f>
        <v>34.886986741562353</v>
      </c>
      <c r="I117" s="15">
        <f t="shared" si="6"/>
        <v>141892.003605415</v>
      </c>
      <c r="J117" s="8">
        <f t="shared" si="7"/>
        <v>0.22320692763288785</v>
      </c>
      <c r="K117" s="1">
        <f>IF(J117&gt;参数!B$6,I117,0)</f>
        <v>0</v>
      </c>
      <c r="L117" s="1">
        <f t="shared" si="8"/>
        <v>-1000</v>
      </c>
      <c r="M117" s="12">
        <f t="shared" si="9"/>
        <v>1.8782540027061858</v>
      </c>
    </row>
    <row r="118" spans="1:13" x14ac:dyDescent="0.15">
      <c r="A118" s="2">
        <v>42613</v>
      </c>
      <c r="B118" s="1">
        <f>参数!B$2</f>
        <v>1000</v>
      </c>
      <c r="C118" s="1">
        <f>IF(J117&lt;参数!B$6,C117+B118,B118)</f>
        <v>117000</v>
      </c>
      <c r="D118" s="12">
        <v>4208.87</v>
      </c>
      <c r="E118" s="3"/>
      <c r="F118" s="3">
        <f t="shared" si="5"/>
        <v>0.23756970398230404</v>
      </c>
      <c r="G118" s="3">
        <f>IF(B118/(1+参数!B$4)/D118*参数!B$4&lt;参数!B$3,参数!B$3,B118/(1+参数!B$4)/D118*参数!B$4)</f>
        <v>0.1</v>
      </c>
      <c r="H118" s="15">
        <f>IF(J117&lt;参数!B$6,H117+F118,F118)+IFERROR(E118*H117,0)</f>
        <v>35.124556445544656</v>
      </c>
      <c r="I118" s="15">
        <f t="shared" si="6"/>
        <v>147834.69188695954</v>
      </c>
      <c r="J118" s="8">
        <f t="shared" si="7"/>
        <v>0.26354437510221818</v>
      </c>
      <c r="K118" s="1">
        <f>IF(J118&gt;参数!B$6,I118,0)</f>
        <v>0</v>
      </c>
      <c r="L118" s="1">
        <f t="shared" si="8"/>
        <v>-1000</v>
      </c>
      <c r="M118" s="12">
        <f t="shared" si="9"/>
        <v>1.9436827205933296</v>
      </c>
    </row>
    <row r="119" spans="1:13" x14ac:dyDescent="0.15">
      <c r="A119" s="2">
        <v>42643</v>
      </c>
      <c r="B119" s="1">
        <f>参数!B$2</f>
        <v>1000</v>
      </c>
      <c r="C119" s="1">
        <f>IF(J118&lt;参数!B$6,C118+B119,B119)</f>
        <v>118000</v>
      </c>
      <c r="D119" s="12">
        <v>4097.3100000000004</v>
      </c>
      <c r="E119" s="3"/>
      <c r="F119" s="3">
        <f t="shared" si="5"/>
        <v>0.24403816162311368</v>
      </c>
      <c r="G119" s="3">
        <f>IF(B119/(1+参数!B$4)/D119*参数!B$4&lt;参数!B$3,参数!B$3,B119/(1+参数!B$4)/D119*参数!B$4)</f>
        <v>0.1</v>
      </c>
      <c r="H119" s="15">
        <f>IF(J118&lt;参数!B$6,H118+F119,F119)+IFERROR(E119*H118,0)</f>
        <v>35.368594607167772</v>
      </c>
      <c r="I119" s="15">
        <f t="shared" si="6"/>
        <v>144916.0963698946</v>
      </c>
      <c r="J119" s="8">
        <f t="shared" si="7"/>
        <v>0.2281025116092763</v>
      </c>
      <c r="K119" s="1">
        <f>IF(J119&gt;参数!B$6,I119,0)</f>
        <v>0</v>
      </c>
      <c r="L119" s="1">
        <f t="shared" si="8"/>
        <v>-1000</v>
      </c>
      <c r="M119" s="12">
        <f t="shared" si="9"/>
        <v>1.8921636087392235</v>
      </c>
    </row>
    <row r="120" spans="1:13" x14ac:dyDescent="0.15">
      <c r="A120" s="2">
        <v>42674</v>
      </c>
      <c r="B120" s="1">
        <f>参数!B$2</f>
        <v>1000</v>
      </c>
      <c r="C120" s="1">
        <f>IF(J119&lt;参数!B$6,C119+B120,B120)</f>
        <v>119000</v>
      </c>
      <c r="D120" s="12">
        <v>4189.7</v>
      </c>
      <c r="E120" s="3"/>
      <c r="F120" s="3">
        <f t="shared" si="5"/>
        <v>0.23865670573072059</v>
      </c>
      <c r="G120" s="3">
        <f>IF(B120/(1+参数!B$4)/D120*参数!B$4&lt;参数!B$3,参数!B$3,B120/(1+参数!B$4)/D120*参数!B$4)</f>
        <v>0.1</v>
      </c>
      <c r="H120" s="15">
        <f>IF(J119&lt;参数!B$6,H119+F120,F120)+IFERROR(E120*H119,0)</f>
        <v>35.607251312898491</v>
      </c>
      <c r="I120" s="15">
        <f t="shared" si="6"/>
        <v>149183.7008256508</v>
      </c>
      <c r="J120" s="8">
        <f t="shared" si="7"/>
        <v>0.25364454475336795</v>
      </c>
      <c r="K120" s="1">
        <f>IF(J120&gt;参数!B$6,I120,0)</f>
        <v>0</v>
      </c>
      <c r="L120" s="1">
        <f t="shared" si="8"/>
        <v>-1000</v>
      </c>
      <c r="M120" s="12">
        <f t="shared" si="9"/>
        <v>1.9348298936460078</v>
      </c>
    </row>
    <row r="121" spans="1:13" x14ac:dyDescent="0.15">
      <c r="A121" s="2">
        <v>42704</v>
      </c>
      <c r="B121" s="1">
        <f>参数!B$2</f>
        <v>1000</v>
      </c>
      <c r="C121" s="1">
        <f>IF(J120&lt;参数!B$6,C120+B121,B121)</f>
        <v>120000</v>
      </c>
      <c r="D121" s="12">
        <v>4358.0600000000004</v>
      </c>
      <c r="E121" s="3"/>
      <c r="F121" s="3">
        <f t="shared" si="5"/>
        <v>0.22943695130402056</v>
      </c>
      <c r="G121" s="3">
        <f>IF(B121/(1+参数!B$4)/D121*参数!B$4&lt;参数!B$3,参数!B$3,B121/(1+参数!B$4)/D121*参数!B$4)</f>
        <v>0.1</v>
      </c>
      <c r="H121" s="15">
        <f>IF(J120&lt;参数!B$6,H120+F121,F121)+IFERROR(E121*H120,0)</f>
        <v>35.836688264202515</v>
      </c>
      <c r="I121" s="15">
        <f t="shared" si="6"/>
        <v>156178.43765669042</v>
      </c>
      <c r="J121" s="8">
        <f t="shared" si="7"/>
        <v>0.30148698047242029</v>
      </c>
      <c r="K121" s="1">
        <f>IF(J121&gt;参数!B$6,I121,0)</f>
        <v>0</v>
      </c>
      <c r="L121" s="1">
        <f t="shared" si="8"/>
        <v>-1000</v>
      </c>
      <c r="M121" s="12">
        <f t="shared" si="9"/>
        <v>2.0125796038625494</v>
      </c>
    </row>
    <row r="122" spans="1:13" x14ac:dyDescent="0.15">
      <c r="A122" s="2">
        <v>42734</v>
      </c>
      <c r="B122" s="1">
        <f>参数!B$2</f>
        <v>1000</v>
      </c>
      <c r="C122" s="1">
        <f>IF(J121&lt;参数!B$6,C121+B122,B122)</f>
        <v>121000</v>
      </c>
      <c r="D122" s="12">
        <v>4079.56</v>
      </c>
      <c r="E122" s="3"/>
      <c r="F122" s="3">
        <f t="shared" si="5"/>
        <v>0.24509996176058202</v>
      </c>
      <c r="G122" s="3">
        <f>IF(B122/(1+参数!B$4)/D122*参数!B$4&lt;参数!B$3,参数!B$3,B122/(1+参数!B$4)/D122*参数!B$4)</f>
        <v>0.1</v>
      </c>
      <c r="H122" s="15">
        <f>IF(J121&lt;参数!B$6,H121+F122,F122)+IFERROR(E122*H121,0)</f>
        <v>36.081788225963095</v>
      </c>
      <c r="I122" s="15">
        <f t="shared" si="6"/>
        <v>147197.81997511</v>
      </c>
      <c r="J122" s="8">
        <f t="shared" si="7"/>
        <v>0.21651090888520663</v>
      </c>
      <c r="K122" s="1">
        <f>IF(J122&gt;参数!B$6,I122,0)</f>
        <v>0</v>
      </c>
      <c r="L122" s="1">
        <f t="shared" si="8"/>
        <v>-1000</v>
      </c>
      <c r="M122" s="12">
        <f t="shared" si="9"/>
        <v>1.883966546750963</v>
      </c>
    </row>
    <row r="123" spans="1:13" x14ac:dyDescent="0.15">
      <c r="A123" s="2">
        <v>42761</v>
      </c>
      <c r="B123" s="1">
        <f>参数!B$2</f>
        <v>1000</v>
      </c>
      <c r="C123" s="1">
        <f>IF(J122&lt;参数!B$6,C122+B123,B123)</f>
        <v>122000</v>
      </c>
      <c r="D123" s="12">
        <v>4099.7</v>
      </c>
      <c r="E123" s="3"/>
      <c r="F123" s="3">
        <f t="shared" si="5"/>
        <v>0.24389589482157231</v>
      </c>
      <c r="G123" s="3">
        <f>IF(B123/(1+参数!B$4)/D123*参数!B$4&lt;参数!B$3,参数!B$3,B123/(1+参数!B$4)/D123*参数!B$4)</f>
        <v>0.1</v>
      </c>
      <c r="H123" s="15">
        <f>IF(J122&lt;参数!B$6,H122+F123,F123)+IFERROR(E123*H122,0)</f>
        <v>36.325684120784665</v>
      </c>
      <c r="I123" s="15">
        <f t="shared" si="6"/>
        <v>148924.40718998088</v>
      </c>
      <c r="J123" s="8">
        <f t="shared" si="7"/>
        <v>0.22069186221295811</v>
      </c>
      <c r="K123" s="1">
        <f>IF(J123&gt;参数!B$6,I123,0)</f>
        <v>0</v>
      </c>
      <c r="L123" s="1">
        <f t="shared" si="8"/>
        <v>-1000</v>
      </c>
      <c r="M123" s="12">
        <f t="shared" si="9"/>
        <v>1.8932673258182064</v>
      </c>
    </row>
    <row r="124" spans="1:13" x14ac:dyDescent="0.15">
      <c r="A124" s="2">
        <v>42794</v>
      </c>
      <c r="B124" s="1">
        <f>参数!B$2</f>
        <v>1000</v>
      </c>
      <c r="C124" s="1">
        <f>IF(J123&lt;参数!B$6,C123+B124,B124)</f>
        <v>123000</v>
      </c>
      <c r="D124" s="12">
        <v>4233.8</v>
      </c>
      <c r="E124" s="3"/>
      <c r="F124" s="3">
        <f t="shared" si="5"/>
        <v>0.23617081581557936</v>
      </c>
      <c r="G124" s="3">
        <f>IF(B124/(1+参数!B$4)/D124*参数!B$4&lt;参数!B$3,参数!B$3,B124/(1+参数!B$4)/D124*参数!B$4)</f>
        <v>0.1</v>
      </c>
      <c r="H124" s="15">
        <f>IF(J123&lt;参数!B$6,H123+F124,F124)+IFERROR(E124*H123,0)</f>
        <v>36.561854936600241</v>
      </c>
      <c r="I124" s="15">
        <f t="shared" si="6"/>
        <v>154795.58143057811</v>
      </c>
      <c r="J124" s="8">
        <f t="shared" si="7"/>
        <v>0.25850066203722033</v>
      </c>
      <c r="K124" s="1">
        <f>IF(J124&gt;参数!B$6,I124,0)</f>
        <v>0</v>
      </c>
      <c r="L124" s="1">
        <f t="shared" si="8"/>
        <v>-1000</v>
      </c>
      <c r="M124" s="12">
        <f t="shared" si="9"/>
        <v>1.9551955518816311</v>
      </c>
    </row>
    <row r="125" spans="1:13" x14ac:dyDescent="0.15">
      <c r="A125" s="2">
        <v>42803</v>
      </c>
      <c r="B125" s="1">
        <f>参数!B$2</f>
        <v>1000</v>
      </c>
      <c r="C125" s="1">
        <f>IF(J124&lt;参数!B$6,C124+B125,B125)</f>
        <v>124000</v>
      </c>
      <c r="D125" s="12">
        <v>4215.05</v>
      </c>
      <c r="E125" s="3"/>
      <c r="F125" s="3">
        <f t="shared" si="5"/>
        <v>0.23722138527419603</v>
      </c>
      <c r="G125" s="3">
        <f>IF(B125/(1+参数!B$4)/D125*参数!B$4&lt;参数!B$3,参数!B$3,B125/(1+参数!B$4)/D125*参数!B$4)</f>
        <v>0.1</v>
      </c>
      <c r="H125" s="15">
        <f>IF(J124&lt;参数!B$6,H124+F125,F125)+IFERROR(E125*H124,0)</f>
        <v>36.799076321874438</v>
      </c>
      <c r="I125" s="15">
        <f t="shared" si="6"/>
        <v>155109.94665051685</v>
      </c>
      <c r="J125" s="8">
        <f t="shared" si="7"/>
        <v>0.25088666653642622</v>
      </c>
      <c r="K125" s="1">
        <f>IF(J125&gt;参数!B$6,I125,0)</f>
        <v>0</v>
      </c>
      <c r="L125" s="1">
        <f t="shared" si="8"/>
        <v>154109.94665051685</v>
      </c>
      <c r="M125" s="12">
        <f t="shared" si="9"/>
        <v>1.9465366835841726</v>
      </c>
    </row>
    <row r="126" spans="1:13" x14ac:dyDescent="0.15">
      <c r="D126" s="12"/>
      <c r="E126" s="3"/>
      <c r="J126" s="1"/>
      <c r="L126" s="1"/>
    </row>
    <row r="127" spans="1:13" x14ac:dyDescent="0.15">
      <c r="B127" s="1">
        <f>B125</f>
        <v>1000</v>
      </c>
      <c r="D127" s="12"/>
      <c r="E127" s="3"/>
      <c r="J127" s="1"/>
      <c r="K127" s="1">
        <f>SUM(K2:K125)</f>
        <v>0</v>
      </c>
      <c r="L127" s="8">
        <f>XIRR(L2:L125,A2:A125)</f>
        <v>4.3483498692512515E-2</v>
      </c>
    </row>
  </sheetData>
  <autoFilter ref="A1:T125"/>
  <phoneticPr fontId="16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7"/>
  <sheetViews>
    <sheetView workbookViewId="0">
      <pane xSplit="1" ySplit="1" topLeftCell="E104" activePane="bottomRight" state="frozen"/>
      <selection pane="topRight" activeCell="B1" sqref="B1"/>
      <selection pane="bottomLeft" activeCell="A2" sqref="A2"/>
      <selection pane="bottomRight" activeCell="M1" sqref="M1:M1048576"/>
    </sheetView>
  </sheetViews>
  <sheetFormatPr defaultColWidth="8.5" defaultRowHeight="13.5" x14ac:dyDescent="0.15"/>
  <cols>
    <col min="1" max="1" width="12.25" style="2" customWidth="1"/>
    <col min="2" max="3" width="8.5" style="1"/>
    <col min="4" max="4" width="9.75" style="1" customWidth="1"/>
    <col min="5" max="5" width="8.5" style="1"/>
    <col min="6" max="6" width="9.5" style="3" bestFit="1" customWidth="1"/>
    <col min="7" max="7" width="8.5" style="3"/>
    <col min="8" max="9" width="11.625" style="15" bestFit="1" customWidth="1"/>
    <col min="10" max="10" width="8.5" style="3"/>
    <col min="11" max="11" width="8.5" style="1"/>
    <col min="12" max="12" width="8.5" style="3"/>
    <col min="13" max="13" width="8.5" style="12"/>
    <col min="14" max="20" width="8.5" style="1"/>
  </cols>
  <sheetData>
    <row r="1" spans="1:13" x14ac:dyDescent="0.15">
      <c r="A1" s="6" t="s">
        <v>45</v>
      </c>
      <c r="B1" s="4" t="s">
        <v>46</v>
      </c>
      <c r="C1" s="4" t="s">
        <v>47</v>
      </c>
      <c r="D1" s="11" t="s">
        <v>48</v>
      </c>
      <c r="E1" s="9" t="s">
        <v>49</v>
      </c>
      <c r="F1" s="9" t="s">
        <v>50</v>
      </c>
      <c r="G1" s="9" t="s">
        <v>51</v>
      </c>
      <c r="H1" s="13" t="s">
        <v>9</v>
      </c>
      <c r="I1" s="14" t="s">
        <v>52</v>
      </c>
      <c r="J1" s="7" t="s">
        <v>53</v>
      </c>
      <c r="K1" s="4" t="s">
        <v>54</v>
      </c>
      <c r="L1" s="4" t="s">
        <v>55</v>
      </c>
      <c r="M1" s="11" t="s">
        <v>66</v>
      </c>
    </row>
    <row r="2" spans="1:13" x14ac:dyDescent="0.15">
      <c r="A2" s="2">
        <v>39080</v>
      </c>
      <c r="B2" s="1">
        <f>参数!B$2</f>
        <v>1000</v>
      </c>
      <c r="C2" s="1">
        <f>B2</f>
        <v>1000</v>
      </c>
      <c r="D2" s="12">
        <f>D3</f>
        <v>2142.89</v>
      </c>
      <c r="E2" s="3"/>
      <c r="F2" s="3">
        <f>(B2-G2)/D2</f>
        <v>0.46661284526970587</v>
      </c>
      <c r="G2" s="3">
        <f>IF(B2/(1+参数!B$4)/D2*参数!B$4&lt;参数!B$3,参数!B$3,B2/(1+参数!B$4)/D2*参数!B$4)</f>
        <v>0.1</v>
      </c>
      <c r="H2" s="15">
        <f>F2</f>
        <v>0.46661284526970587</v>
      </c>
      <c r="I2" s="15">
        <f>D2*H2</f>
        <v>999.9</v>
      </c>
      <c r="J2" s="8">
        <f>I2/C2-1</f>
        <v>-9.9999999999988987E-5</v>
      </c>
      <c r="K2" s="1">
        <f>IF(J2&gt;参数!B$6,I2,0)</f>
        <v>0</v>
      </c>
      <c r="L2" s="1">
        <f>IF(A2=MAX(A:A),-B2+K2+#REF!,-B2+K2)</f>
        <v>-1000</v>
      </c>
      <c r="M2" s="12">
        <v>1</v>
      </c>
    </row>
    <row r="3" spans="1:13" x14ac:dyDescent="0.15">
      <c r="A3" s="2">
        <v>39113</v>
      </c>
      <c r="B3" s="1">
        <f>参数!B$2</f>
        <v>1000</v>
      </c>
      <c r="C3" s="1">
        <f>IF(J2&lt;参数!B$6,C2+B3,B3)</f>
        <v>2000</v>
      </c>
      <c r="D3" s="12">
        <v>2142.89</v>
      </c>
      <c r="E3" s="3"/>
      <c r="F3" s="3">
        <f>(B3-G3)/D3</f>
        <v>0.46661284526970587</v>
      </c>
      <c r="G3" s="3">
        <f>IF(B3/(1+参数!B$4)/D3*参数!B$4&lt;参数!B$3,参数!B$3,B3/(1+参数!B$4)/D3*参数!B$4)</f>
        <v>0.1</v>
      </c>
      <c r="H3" s="15">
        <f>IF(J2&lt;参数!B$6,H2+F3,F3)+IFERROR(E3*H2,0)</f>
        <v>0.93322569053941173</v>
      </c>
      <c r="I3" s="15">
        <f>D3*H3</f>
        <v>1999.8</v>
      </c>
      <c r="J3" s="8">
        <f>I3/C3-1</f>
        <v>-9.9999999999988987E-5</v>
      </c>
      <c r="K3" s="1">
        <f>IF(J3&gt;参数!B$6,I3,0)</f>
        <v>0</v>
      </c>
      <c r="L3" s="1">
        <f>IF(A3=MAX(A:A),-B3+K3+I3,-B3+K3)</f>
        <v>-1000</v>
      </c>
      <c r="M3" s="12">
        <f>M2*(IFERROR(D3+E3,D3))/D2</f>
        <v>1</v>
      </c>
    </row>
    <row r="4" spans="1:13" x14ac:dyDescent="0.15">
      <c r="A4" s="2">
        <v>39141</v>
      </c>
      <c r="B4" s="1">
        <f>参数!B$2</f>
        <v>1000</v>
      </c>
      <c r="C4" s="1">
        <f>IF(J3&lt;参数!B$6,C3+B4,B4)</f>
        <v>3000</v>
      </c>
      <c r="D4" s="12">
        <v>2513.5300000000002</v>
      </c>
      <c r="E4" s="3"/>
      <c r="F4" s="3">
        <f t="shared" ref="F4:F67" si="0">(B4-G4)/D4</f>
        <v>0.39780706814718736</v>
      </c>
      <c r="G4" s="3">
        <f>IF(B4/(1+参数!B$4)/D4*参数!B$4&lt;参数!B$3,参数!B$3,B4/(1+参数!B$4)/D4*参数!B$4)</f>
        <v>0.1</v>
      </c>
      <c r="H4" s="15">
        <f>IF(J3&lt;参数!B$6,H3+F4,F4)+IFERROR(E4*H3,0)</f>
        <v>1.3310327586865991</v>
      </c>
      <c r="I4" s="15">
        <f t="shared" ref="I4:I67" si="1">D4*H4</f>
        <v>3345.5907699415275</v>
      </c>
      <c r="J4" s="8">
        <f t="shared" ref="J4:J67" si="2">I4/C4-1</f>
        <v>0.11519692331384257</v>
      </c>
      <c r="K4" s="1">
        <f>IF(J4&gt;参数!B$6,I4,0)</f>
        <v>0</v>
      </c>
      <c r="L4" s="1">
        <f t="shared" ref="L4:L67" si="3">IF(A4=MAX(A:A),-B4+K4+I4,-B4+K4)</f>
        <v>-1000</v>
      </c>
      <c r="M4" s="12">
        <f t="shared" ref="M4:M67" si="4">M3*(IFERROR(D4+E4,D4))/D3</f>
        <v>1.1729626812388878</v>
      </c>
    </row>
    <row r="5" spans="1:13" x14ac:dyDescent="0.15">
      <c r="A5" s="2">
        <v>39171</v>
      </c>
      <c r="B5" s="1">
        <f>参数!B$2</f>
        <v>1000</v>
      </c>
      <c r="C5" s="1">
        <f>IF(J4&lt;参数!B$6,C4+B5,B5)</f>
        <v>4000</v>
      </c>
      <c r="D5" s="12">
        <v>2926.06</v>
      </c>
      <c r="E5" s="3"/>
      <c r="F5" s="3">
        <f t="shared" si="0"/>
        <v>0.34172231601539271</v>
      </c>
      <c r="G5" s="3">
        <f>IF(B5/(1+参数!B$4)/D5*参数!B$4&lt;参数!B$3,参数!B$3,B5/(1+参数!B$4)/D5*参数!B$4)</f>
        <v>0.1</v>
      </c>
      <c r="H5" s="15">
        <f>IF(J4&lt;参数!B$6,H4+F5,F5)+IFERROR(E5*H4,0)</f>
        <v>1.6727550747019917</v>
      </c>
      <c r="I5" s="15">
        <f t="shared" si="1"/>
        <v>4894.5817138825096</v>
      </c>
      <c r="J5" s="8">
        <f t="shared" si="2"/>
        <v>0.22364542847062729</v>
      </c>
      <c r="K5" s="1">
        <f>IF(J5&gt;参数!B$6,I5,0)</f>
        <v>0</v>
      </c>
      <c r="L5" s="1">
        <f t="shared" si="3"/>
        <v>-1000</v>
      </c>
      <c r="M5" s="12">
        <f t="shared" si="4"/>
        <v>1.3654737294028159</v>
      </c>
    </row>
    <row r="6" spans="1:13" x14ac:dyDescent="0.15">
      <c r="A6" s="2">
        <v>39202</v>
      </c>
      <c r="B6" s="1">
        <f>参数!B$2</f>
        <v>1000</v>
      </c>
      <c r="C6" s="1">
        <f>IF(J5&lt;参数!B$6,C5+B6,B6)</f>
        <v>5000</v>
      </c>
      <c r="D6" s="12">
        <v>3903.69</v>
      </c>
      <c r="E6" s="3"/>
      <c r="F6" s="3">
        <f t="shared" si="0"/>
        <v>0.25614226539504931</v>
      </c>
      <c r="G6" s="3">
        <f>IF(B6/(1+参数!B$4)/D6*参数!B$4&lt;参数!B$3,参数!B$3,B6/(1+参数!B$4)/D6*参数!B$4)</f>
        <v>0.1</v>
      </c>
      <c r="H6" s="15">
        <f>IF(J5&lt;参数!B$6,H5+F6,F6)+IFERROR(E6*H5,0)</f>
        <v>1.9288973400970411</v>
      </c>
      <c r="I6" s="15">
        <f t="shared" si="1"/>
        <v>7529.817257563418</v>
      </c>
      <c r="J6" s="8">
        <f t="shared" si="2"/>
        <v>0.50596345151268363</v>
      </c>
      <c r="K6" s="1">
        <f>IF(J6&gt;参数!B$6,I6,0)</f>
        <v>0</v>
      </c>
      <c r="L6" s="1">
        <f t="shared" si="3"/>
        <v>-1000</v>
      </c>
      <c r="M6" s="12">
        <f t="shared" si="4"/>
        <v>1.8216940673576338</v>
      </c>
    </row>
    <row r="7" spans="1:13" x14ac:dyDescent="0.15">
      <c r="A7" s="2">
        <v>39233</v>
      </c>
      <c r="B7" s="1">
        <f>参数!B$2</f>
        <v>1000</v>
      </c>
      <c r="C7" s="1">
        <f>IF(J6&lt;参数!B$6,C6+B7,B7)</f>
        <v>6000</v>
      </c>
      <c r="D7" s="12">
        <v>4267.78</v>
      </c>
      <c r="E7" s="3"/>
      <c r="F7" s="3">
        <f t="shared" si="0"/>
        <v>0.23429042734161556</v>
      </c>
      <c r="G7" s="3">
        <f>IF(B7/(1+参数!B$4)/D7*参数!B$4&lt;参数!B$3,参数!B$3,B7/(1+参数!B$4)/D7*参数!B$4)</f>
        <v>0.1</v>
      </c>
      <c r="H7" s="15">
        <f>IF(J6&lt;参数!B$6,H6+F7,F7)+IFERROR(E7*H6,0)</f>
        <v>2.1631877674386568</v>
      </c>
      <c r="I7" s="15">
        <f t="shared" si="1"/>
        <v>9232.0094901193497</v>
      </c>
      <c r="J7" s="8">
        <f t="shared" si="2"/>
        <v>0.53866824835322502</v>
      </c>
      <c r="K7" s="1">
        <f>IF(J7&gt;参数!B$6,I7,0)</f>
        <v>0</v>
      </c>
      <c r="L7" s="1">
        <f t="shared" si="3"/>
        <v>-1000</v>
      </c>
      <c r="M7" s="12">
        <f t="shared" si="4"/>
        <v>1.9916001287980249</v>
      </c>
    </row>
    <row r="8" spans="1:13" x14ac:dyDescent="0.15">
      <c r="A8" s="2">
        <v>39262</v>
      </c>
      <c r="B8" s="1">
        <f>参数!B$2</f>
        <v>1000</v>
      </c>
      <c r="C8" s="1">
        <f>IF(J7&lt;参数!B$6,C7+B8,B8)</f>
        <v>7000</v>
      </c>
      <c r="D8" s="12">
        <v>3585.49</v>
      </c>
      <c r="E8" s="3"/>
      <c r="F8" s="3">
        <f t="shared" si="0"/>
        <v>0.27887401721940375</v>
      </c>
      <c r="G8" s="3">
        <f>IF(B8/(1+参数!B$4)/D8*参数!B$4&lt;参数!B$3,参数!B$3,B8/(1+参数!B$4)/D8*参数!B$4)</f>
        <v>0.1</v>
      </c>
      <c r="H8" s="15">
        <f>IF(J7&lt;参数!B$6,H7+F8,F8)+IFERROR(E8*H7,0)</f>
        <v>2.4420617846580606</v>
      </c>
      <c r="I8" s="15">
        <f t="shared" si="1"/>
        <v>8755.9881082736283</v>
      </c>
      <c r="J8" s="8">
        <f t="shared" si="2"/>
        <v>0.25085544403908977</v>
      </c>
      <c r="K8" s="1">
        <f>IF(J8&gt;参数!B$6,I8,0)</f>
        <v>0</v>
      </c>
      <c r="L8" s="1">
        <f t="shared" si="3"/>
        <v>-1000</v>
      </c>
      <c r="M8" s="12">
        <f t="shared" si="4"/>
        <v>1.6732030108871663</v>
      </c>
    </row>
    <row r="9" spans="1:13" x14ac:dyDescent="0.15">
      <c r="A9" s="2">
        <v>39294</v>
      </c>
      <c r="B9" s="1">
        <f>参数!B$2</f>
        <v>1000</v>
      </c>
      <c r="C9" s="1">
        <f>IF(J8&lt;参数!B$6,C8+B9,B9)</f>
        <v>8000</v>
      </c>
      <c r="D9" s="12">
        <v>4403.58</v>
      </c>
      <c r="E9" s="3"/>
      <c r="F9" s="3">
        <f t="shared" si="0"/>
        <v>0.22706525145449838</v>
      </c>
      <c r="G9" s="3">
        <f>IF(B9/(1+参数!B$4)/D9*参数!B$4&lt;参数!B$3,参数!B$3,B9/(1+参数!B$4)/D9*参数!B$4)</f>
        <v>0.1</v>
      </c>
      <c r="H9" s="15">
        <f>IF(J8&lt;参数!B$6,H8+F9,F9)+IFERROR(E9*H8,0)</f>
        <v>2.6691270361125587</v>
      </c>
      <c r="I9" s="15">
        <f t="shared" si="1"/>
        <v>11753.714433684541</v>
      </c>
      <c r="J9" s="8">
        <f t="shared" si="2"/>
        <v>0.46921430421056765</v>
      </c>
      <c r="K9" s="1">
        <f>IF(J9&gt;参数!B$6,I9,0)</f>
        <v>0</v>
      </c>
      <c r="L9" s="1">
        <f t="shared" si="3"/>
        <v>-1000</v>
      </c>
      <c r="M9" s="12">
        <f t="shared" si="4"/>
        <v>2.0549724904218136</v>
      </c>
    </row>
    <row r="10" spans="1:13" x14ac:dyDescent="0.15">
      <c r="A10" s="2">
        <v>39325</v>
      </c>
      <c r="B10" s="1">
        <f>参数!B$2</f>
        <v>1000</v>
      </c>
      <c r="C10" s="1">
        <f>IF(J9&lt;参数!B$6,C9+B10,B10)</f>
        <v>9000</v>
      </c>
      <c r="D10" s="12">
        <v>4897.6400000000003</v>
      </c>
      <c r="E10" s="3"/>
      <c r="F10" s="3">
        <f t="shared" si="0"/>
        <v>0.20415955439762823</v>
      </c>
      <c r="G10" s="3">
        <f>IF(B10/(1+参数!B$4)/D10*参数!B$4&lt;参数!B$3,参数!B$3,B10/(1+参数!B$4)/D10*参数!B$4)</f>
        <v>0.1</v>
      </c>
      <c r="H10" s="15">
        <f>IF(J9&lt;参数!B$6,H9+F10,F10)+IFERROR(E10*H9,0)</f>
        <v>2.8732865905101868</v>
      </c>
      <c r="I10" s="15">
        <f t="shared" si="1"/>
        <v>14072.323337146312</v>
      </c>
      <c r="J10" s="8">
        <f t="shared" si="2"/>
        <v>0.56359148190514574</v>
      </c>
      <c r="K10" s="1">
        <f>IF(J10&gt;参数!B$6,I10,0)</f>
        <v>0</v>
      </c>
      <c r="L10" s="1">
        <f t="shared" si="3"/>
        <v>-1000</v>
      </c>
      <c r="M10" s="12">
        <f t="shared" si="4"/>
        <v>2.2855302885355759</v>
      </c>
    </row>
    <row r="11" spans="1:13" x14ac:dyDescent="0.15">
      <c r="A11" s="2">
        <v>39353</v>
      </c>
      <c r="B11" s="1">
        <f>参数!B$2</f>
        <v>1000</v>
      </c>
      <c r="C11" s="1">
        <f>IF(J10&lt;参数!B$6,C10+B11,B11)</f>
        <v>10000</v>
      </c>
      <c r="D11" s="12">
        <v>5083.6499999999996</v>
      </c>
      <c r="E11" s="3"/>
      <c r="F11" s="3">
        <f t="shared" si="0"/>
        <v>0.1966893865628043</v>
      </c>
      <c r="G11" s="3">
        <f>IF(B11/(1+参数!B$4)/D11*参数!B$4&lt;参数!B$3,参数!B$3,B11/(1+参数!B$4)/D11*参数!B$4)</f>
        <v>0.1</v>
      </c>
      <c r="H11" s="15">
        <f>IF(J10&lt;参数!B$6,H10+F11,F11)+IFERROR(E11*H10,0)</f>
        <v>3.0699759770729909</v>
      </c>
      <c r="I11" s="15">
        <f t="shared" si="1"/>
        <v>15606.683375847109</v>
      </c>
      <c r="J11" s="8">
        <f t="shared" si="2"/>
        <v>0.56066833758471102</v>
      </c>
      <c r="K11" s="1">
        <f>IF(J11&gt;参数!B$6,I11,0)</f>
        <v>0</v>
      </c>
      <c r="L11" s="1">
        <f t="shared" si="3"/>
        <v>-1000</v>
      </c>
      <c r="M11" s="12">
        <f t="shared" si="4"/>
        <v>2.3723336242177617</v>
      </c>
    </row>
    <row r="12" spans="1:13" x14ac:dyDescent="0.15">
      <c r="A12" s="2">
        <v>39386</v>
      </c>
      <c r="B12" s="1">
        <f>参数!B$2</f>
        <v>1000</v>
      </c>
      <c r="C12" s="1">
        <f>IF(J11&lt;参数!B$6,C11+B12,B12)</f>
        <v>11000</v>
      </c>
      <c r="D12" s="12">
        <v>4550.18</v>
      </c>
      <c r="E12" s="3"/>
      <c r="F12" s="3">
        <f t="shared" si="0"/>
        <v>0.21974954836951505</v>
      </c>
      <c r="G12" s="3">
        <f>IF(B12/(1+参数!B$4)/D12*参数!B$4&lt;参数!B$3,参数!B$3,B12/(1+参数!B$4)/D12*参数!B$4)</f>
        <v>0.1</v>
      </c>
      <c r="H12" s="15">
        <f>IF(J11&lt;参数!B$6,H11+F12,F12)+IFERROR(E12*H11,0)</f>
        <v>3.2897255254425057</v>
      </c>
      <c r="I12" s="15">
        <f t="shared" si="1"/>
        <v>14968.843291357982</v>
      </c>
      <c r="J12" s="8">
        <f t="shared" si="2"/>
        <v>0.36080393557799839</v>
      </c>
      <c r="K12" s="1">
        <f>IF(J12&gt;参数!B$6,I12,0)</f>
        <v>0</v>
      </c>
      <c r="L12" s="1">
        <f t="shared" si="3"/>
        <v>-1000</v>
      </c>
      <c r="M12" s="12">
        <f t="shared" si="4"/>
        <v>2.1233847747667869</v>
      </c>
    </row>
    <row r="13" spans="1:13" x14ac:dyDescent="0.15">
      <c r="A13" s="2">
        <v>39416</v>
      </c>
      <c r="B13" s="1">
        <f>参数!B$2</f>
        <v>1000</v>
      </c>
      <c r="C13" s="1">
        <f>IF(J12&lt;参数!B$6,C12+B13,B13)</f>
        <v>12000</v>
      </c>
      <c r="D13" s="12">
        <v>4122.93</v>
      </c>
      <c r="E13" s="3"/>
      <c r="F13" s="3">
        <f t="shared" si="0"/>
        <v>0.24252170179944843</v>
      </c>
      <c r="G13" s="3">
        <f>IF(B13/(1+参数!B$4)/D13*参数!B$4&lt;参数!B$3,参数!B$3,B13/(1+参数!B$4)/D13*参数!B$4)</f>
        <v>0.1</v>
      </c>
      <c r="H13" s="15">
        <f>IF(J12&lt;参数!B$6,H12+F13,F13)+IFERROR(E13*H12,0)</f>
        <v>3.5322472272419541</v>
      </c>
      <c r="I13" s="15">
        <f t="shared" si="1"/>
        <v>14563.208060612671</v>
      </c>
      <c r="J13" s="8">
        <f t="shared" si="2"/>
        <v>0.21360067171772257</v>
      </c>
      <c r="K13" s="1">
        <f>IF(J13&gt;参数!B$6,I13,0)</f>
        <v>0</v>
      </c>
      <c r="L13" s="1">
        <f t="shared" si="3"/>
        <v>-1000</v>
      </c>
      <c r="M13" s="12">
        <f t="shared" si="4"/>
        <v>1.9240044985976881</v>
      </c>
    </row>
    <row r="14" spans="1:13" x14ac:dyDescent="0.15">
      <c r="A14" s="2">
        <v>39444</v>
      </c>
      <c r="B14" s="1">
        <f>参数!B$2</f>
        <v>1000</v>
      </c>
      <c r="C14" s="1">
        <f>IF(J13&lt;参数!B$6,C13+B14,B14)</f>
        <v>13000</v>
      </c>
      <c r="D14" s="12">
        <v>4947.6000000000004</v>
      </c>
      <c r="E14" s="3"/>
      <c r="F14" s="3">
        <f t="shared" si="0"/>
        <v>0.20209798690274069</v>
      </c>
      <c r="G14" s="3">
        <f>IF(B14/(1+参数!B$4)/D14*参数!B$4&lt;参数!B$3,参数!B$3,B14/(1+参数!B$4)/D14*参数!B$4)</f>
        <v>0.1</v>
      </c>
      <c r="H14" s="15">
        <f>IF(J13&lt;参数!B$6,H13+F14,F14)+IFERROR(E14*H13,0)</f>
        <v>3.7343452141446947</v>
      </c>
      <c r="I14" s="15">
        <f t="shared" si="1"/>
        <v>18476.046381502292</v>
      </c>
      <c r="J14" s="8">
        <f t="shared" si="2"/>
        <v>0.42123433703863777</v>
      </c>
      <c r="K14" s="1">
        <f>IF(J14&gt;参数!B$6,I14,0)</f>
        <v>0</v>
      </c>
      <c r="L14" s="1">
        <f t="shared" si="3"/>
        <v>-1000</v>
      </c>
      <c r="M14" s="12">
        <f t="shared" si="4"/>
        <v>2.3088445977161682</v>
      </c>
    </row>
    <row r="15" spans="1:13" x14ac:dyDescent="0.15">
      <c r="A15" s="2">
        <v>39478</v>
      </c>
      <c r="B15" s="1">
        <f>参数!B$2</f>
        <v>1000</v>
      </c>
      <c r="C15" s="1">
        <f>IF(J14&lt;参数!B$6,C14+B15,B15)</f>
        <v>14000</v>
      </c>
      <c r="D15" s="12">
        <v>4663.42</v>
      </c>
      <c r="E15" s="3"/>
      <c r="F15" s="3">
        <f t="shared" si="0"/>
        <v>0.21441345621882651</v>
      </c>
      <c r="G15" s="3">
        <f>IF(B15/(1+参数!B$4)/D15*参数!B$4&lt;参数!B$3,参数!B$3,B15/(1+参数!B$4)/D15*参数!B$4)</f>
        <v>0.1</v>
      </c>
      <c r="H15" s="15">
        <f>IF(J14&lt;参数!B$6,H14+F15,F15)+IFERROR(E15*H14,0)</f>
        <v>3.9487586703635214</v>
      </c>
      <c r="I15" s="15">
        <f t="shared" si="1"/>
        <v>18414.720158546654</v>
      </c>
      <c r="J15" s="8">
        <f t="shared" si="2"/>
        <v>0.31533715418190389</v>
      </c>
      <c r="K15" s="1">
        <f>IF(J15&gt;参数!B$6,I15,0)</f>
        <v>0</v>
      </c>
      <c r="L15" s="1">
        <f t="shared" si="3"/>
        <v>-1000</v>
      </c>
      <c r="M15" s="12">
        <f t="shared" si="4"/>
        <v>2.1762292978174331</v>
      </c>
    </row>
    <row r="16" spans="1:13" x14ac:dyDescent="0.15">
      <c r="A16" s="2">
        <v>39507</v>
      </c>
      <c r="B16" s="1">
        <f>参数!B$2</f>
        <v>1000</v>
      </c>
      <c r="C16" s="1">
        <f>IF(J15&lt;参数!B$6,C15+B16,B16)</f>
        <v>15000</v>
      </c>
      <c r="D16" s="12">
        <v>5057.62</v>
      </c>
      <c r="E16" s="3"/>
      <c r="F16" s="3">
        <f t="shared" si="0"/>
        <v>0.19770168577315023</v>
      </c>
      <c r="G16" s="3">
        <f>IF(B16/(1+参数!B$4)/D16*参数!B$4&lt;参数!B$3,参数!B$3,B16/(1+参数!B$4)/D16*参数!B$4)</f>
        <v>0.1</v>
      </c>
      <c r="H16" s="15">
        <f>IF(J15&lt;参数!B$6,H15+F16,F16)+IFERROR(E16*H15,0)</f>
        <v>4.1464603561366715</v>
      </c>
      <c r="I16" s="15">
        <f t="shared" si="1"/>
        <v>20971.220826403951</v>
      </c>
      <c r="J16" s="8">
        <f t="shared" si="2"/>
        <v>0.39808138842693008</v>
      </c>
      <c r="K16" s="1">
        <f>IF(J16&gt;参数!B$6,I16,0)</f>
        <v>0</v>
      </c>
      <c r="L16" s="1">
        <f t="shared" si="3"/>
        <v>-1000</v>
      </c>
      <c r="M16" s="12">
        <f t="shared" si="4"/>
        <v>2.3601864771406831</v>
      </c>
    </row>
    <row r="17" spans="1:13" x14ac:dyDescent="0.15">
      <c r="A17" s="2">
        <v>39538</v>
      </c>
      <c r="B17" s="1">
        <f>参数!B$2</f>
        <v>1000</v>
      </c>
      <c r="C17" s="1">
        <f>IF(J16&lt;参数!B$6,C16+B17,B17)</f>
        <v>16000</v>
      </c>
      <c r="D17" s="12">
        <v>4044.1</v>
      </c>
      <c r="E17" s="3"/>
      <c r="F17" s="3">
        <f t="shared" si="0"/>
        <v>0.24724907890507158</v>
      </c>
      <c r="G17" s="3">
        <f>IF(B17/(1+参数!B$4)/D17*参数!B$4&lt;参数!B$3,参数!B$3,B17/(1+参数!B$4)/D17*参数!B$4)</f>
        <v>0.1</v>
      </c>
      <c r="H17" s="15">
        <f>IF(J16&lt;参数!B$6,H16+F17,F17)+IFERROR(E17*H16,0)</f>
        <v>4.3937094350417434</v>
      </c>
      <c r="I17" s="15">
        <f t="shared" si="1"/>
        <v>17768.600326252315</v>
      </c>
      <c r="J17" s="8">
        <f t="shared" si="2"/>
        <v>0.11053752039076969</v>
      </c>
      <c r="K17" s="1">
        <f>IF(J17&gt;参数!B$6,I17,0)</f>
        <v>0</v>
      </c>
      <c r="L17" s="1">
        <f t="shared" si="3"/>
        <v>-1000</v>
      </c>
      <c r="M17" s="12">
        <f t="shared" si="4"/>
        <v>1.8872177293281496</v>
      </c>
    </row>
    <row r="18" spans="1:13" x14ac:dyDescent="0.15">
      <c r="A18" s="2">
        <v>39568</v>
      </c>
      <c r="B18" s="1">
        <f>参数!B$2</f>
        <v>1000</v>
      </c>
      <c r="C18" s="1">
        <f>IF(J17&lt;参数!B$6,C17+B18,B18)</f>
        <v>17000</v>
      </c>
      <c r="D18" s="12">
        <v>3903.18</v>
      </c>
      <c r="E18" s="3"/>
      <c r="F18" s="3">
        <f t="shared" si="0"/>
        <v>0.25617573363257651</v>
      </c>
      <c r="G18" s="3">
        <f>IF(B18/(1+参数!B$4)/D18*参数!B$4&lt;参数!B$3,参数!B$3,B18/(1+参数!B$4)/D18*参数!B$4)</f>
        <v>0.1</v>
      </c>
      <c r="H18" s="15">
        <f>IF(J17&lt;参数!B$6,H17+F18,F18)+IFERROR(E18*H17,0)</f>
        <v>4.6498851686743201</v>
      </c>
      <c r="I18" s="15">
        <f t="shared" si="1"/>
        <v>18149.338792666233</v>
      </c>
      <c r="J18" s="8">
        <f t="shared" si="2"/>
        <v>6.760816427448435E-2</v>
      </c>
      <c r="K18" s="1">
        <f>IF(J18&gt;参数!B$6,I18,0)</f>
        <v>0</v>
      </c>
      <c r="L18" s="1">
        <f t="shared" si="3"/>
        <v>-1000</v>
      </c>
      <c r="M18" s="12">
        <f t="shared" si="4"/>
        <v>1.8214560710069105</v>
      </c>
    </row>
    <row r="19" spans="1:13" x14ac:dyDescent="0.15">
      <c r="A19" s="2">
        <v>39598</v>
      </c>
      <c r="B19" s="1">
        <f>参数!B$2</f>
        <v>1000</v>
      </c>
      <c r="C19" s="1">
        <f>IF(J18&lt;参数!B$6,C18+B19,B19)</f>
        <v>18000</v>
      </c>
      <c r="D19" s="12">
        <v>3755.63</v>
      </c>
      <c r="E19" s="3"/>
      <c r="F19" s="3">
        <f t="shared" si="0"/>
        <v>0.26624028458607474</v>
      </c>
      <c r="G19" s="3">
        <f>IF(B19/(1+参数!B$4)/D19*参数!B$4&lt;参数!B$3,参数!B$3,B19/(1+参数!B$4)/D19*参数!B$4)</f>
        <v>0.1</v>
      </c>
      <c r="H19" s="15">
        <f>IF(J18&lt;参数!B$6,H18+F19,F19)+IFERROR(E19*H18,0)</f>
        <v>4.9161254532603946</v>
      </c>
      <c r="I19" s="15">
        <f t="shared" si="1"/>
        <v>18463.148236028337</v>
      </c>
      <c r="J19" s="8">
        <f t="shared" si="2"/>
        <v>2.5730457557129771E-2</v>
      </c>
      <c r="K19" s="1">
        <f>IF(J19&gt;参数!B$6,I19,0)</f>
        <v>0</v>
      </c>
      <c r="L19" s="1">
        <f t="shared" si="3"/>
        <v>-1000</v>
      </c>
      <c r="M19" s="12">
        <f t="shared" si="4"/>
        <v>1.7526004601262777</v>
      </c>
    </row>
    <row r="20" spans="1:13" x14ac:dyDescent="0.15">
      <c r="A20" s="2">
        <v>39629</v>
      </c>
      <c r="B20" s="1">
        <f>参数!B$2</f>
        <v>1000</v>
      </c>
      <c r="C20" s="1">
        <f>IF(J19&lt;参数!B$6,C19+B20,B20)</f>
        <v>19000</v>
      </c>
      <c r="D20" s="12">
        <v>2813.72</v>
      </c>
      <c r="E20" s="3"/>
      <c r="F20" s="3">
        <f t="shared" si="0"/>
        <v>0.35536585019120598</v>
      </c>
      <c r="G20" s="3">
        <f>IF(B20/(1+参数!B$4)/D20*参数!B$4&lt;参数!B$3,参数!B$3,B20/(1+参数!B$4)/D20*参数!B$4)</f>
        <v>0.1</v>
      </c>
      <c r="H20" s="15">
        <f>IF(J19&lt;参数!B$6,H19+F20,F20)+IFERROR(E20*H19,0)</f>
        <v>5.2714913034516009</v>
      </c>
      <c r="I20" s="15">
        <f t="shared" si="1"/>
        <v>14832.500510347838</v>
      </c>
      <c r="J20" s="8">
        <f t="shared" si="2"/>
        <v>-0.21934207840274533</v>
      </c>
      <c r="K20" s="1">
        <f>IF(J20&gt;参数!B$6,I20,0)</f>
        <v>0</v>
      </c>
      <c r="L20" s="1">
        <f t="shared" si="3"/>
        <v>-1000</v>
      </c>
      <c r="M20" s="12">
        <f t="shared" si="4"/>
        <v>1.3130491999122678</v>
      </c>
    </row>
    <row r="21" spans="1:13" x14ac:dyDescent="0.15">
      <c r="A21" s="2">
        <v>39660</v>
      </c>
      <c r="B21" s="1">
        <f>参数!B$2</f>
        <v>1000</v>
      </c>
      <c r="C21" s="1">
        <f>IF(J20&lt;参数!B$6,C20+B21,B21)</f>
        <v>20000</v>
      </c>
      <c r="D21" s="12">
        <v>3017.22</v>
      </c>
      <c r="E21" s="3"/>
      <c r="F21" s="3">
        <f t="shared" si="0"/>
        <v>0.33139777676138965</v>
      </c>
      <c r="G21" s="3">
        <f>IF(B21/(1+参数!B$4)/D21*参数!B$4&lt;参数!B$3,参数!B$3,B21/(1+参数!B$4)/D21*参数!B$4)</f>
        <v>0.1</v>
      </c>
      <c r="H21" s="15">
        <f>IF(J20&lt;参数!B$6,H20+F21,F21)+IFERROR(E21*H20,0)</f>
        <v>5.6028890802129903</v>
      </c>
      <c r="I21" s="15">
        <f t="shared" si="1"/>
        <v>16905.148990600239</v>
      </c>
      <c r="J21" s="8">
        <f t="shared" si="2"/>
        <v>-0.15474255046998808</v>
      </c>
      <c r="K21" s="1">
        <f>IF(J21&gt;参数!B$6,I21,0)</f>
        <v>0</v>
      </c>
      <c r="L21" s="1">
        <f t="shared" si="3"/>
        <v>-1000</v>
      </c>
      <c r="M21" s="12">
        <f t="shared" si="4"/>
        <v>1.4080144104457062</v>
      </c>
    </row>
    <row r="22" spans="1:13" x14ac:dyDescent="0.15">
      <c r="A22" s="2">
        <v>39689</v>
      </c>
      <c r="B22" s="1">
        <f>参数!B$2</f>
        <v>1000</v>
      </c>
      <c r="C22" s="1">
        <f>IF(J21&lt;参数!B$6,C21+B22,B22)</f>
        <v>21000</v>
      </c>
      <c r="D22" s="12">
        <v>2307.16</v>
      </c>
      <c r="E22" s="3"/>
      <c r="F22" s="3">
        <f t="shared" si="0"/>
        <v>0.43338996861942825</v>
      </c>
      <c r="G22" s="3">
        <f>IF(B22/(1+参数!B$4)/D22*参数!B$4&lt;参数!B$3,参数!B$3,B22/(1+参数!B$4)/D22*参数!B$4)</f>
        <v>0.1</v>
      </c>
      <c r="H22" s="15">
        <f>IF(J21&lt;参数!B$6,H21+F22,F22)+IFERROR(E22*H21,0)</f>
        <v>6.0362790488324185</v>
      </c>
      <c r="I22" s="15">
        <f t="shared" si="1"/>
        <v>13926.661570304203</v>
      </c>
      <c r="J22" s="8">
        <f t="shared" si="2"/>
        <v>-0.33682563950932365</v>
      </c>
      <c r="K22" s="1">
        <f>IF(J22&gt;参数!B$6,I22,0)</f>
        <v>0</v>
      </c>
      <c r="L22" s="1">
        <f t="shared" si="3"/>
        <v>-1000</v>
      </c>
      <c r="M22" s="12">
        <f t="shared" si="4"/>
        <v>1.0766581579082453</v>
      </c>
    </row>
    <row r="23" spans="1:13" x14ac:dyDescent="0.15">
      <c r="A23" s="2">
        <v>39717</v>
      </c>
      <c r="B23" s="1">
        <f>参数!B$2</f>
        <v>1000</v>
      </c>
      <c r="C23" s="1">
        <f>IF(J22&lt;参数!B$6,C22+B23,B23)</f>
        <v>22000</v>
      </c>
      <c r="D23" s="12">
        <v>2136</v>
      </c>
      <c r="E23" s="3"/>
      <c r="F23" s="3">
        <f t="shared" si="0"/>
        <v>0.46811797752808987</v>
      </c>
      <c r="G23" s="3">
        <f>IF(B23/(1+参数!B$4)/D23*参数!B$4&lt;参数!B$3,参数!B$3,B23/(1+参数!B$4)/D23*参数!B$4)</f>
        <v>0.1</v>
      </c>
      <c r="H23" s="15">
        <f>IF(J22&lt;参数!B$6,H22+F23,F23)+IFERROR(E23*H22,0)</f>
        <v>6.5043970263605084</v>
      </c>
      <c r="I23" s="15">
        <f t="shared" si="1"/>
        <v>13893.392048306046</v>
      </c>
      <c r="J23" s="8">
        <f t="shared" si="2"/>
        <v>-0.36848217962245244</v>
      </c>
      <c r="K23" s="1">
        <f>IF(J23&gt;参数!B$6,I23,0)</f>
        <v>0</v>
      </c>
      <c r="L23" s="1">
        <f t="shared" si="3"/>
        <v>-1000</v>
      </c>
      <c r="M23" s="12">
        <f t="shared" si="4"/>
        <v>0.99678471596768847</v>
      </c>
    </row>
    <row r="24" spans="1:13" x14ac:dyDescent="0.15">
      <c r="A24" s="2">
        <v>39752</v>
      </c>
      <c r="B24" s="1">
        <f>参数!B$2</f>
        <v>1000</v>
      </c>
      <c r="C24" s="1">
        <f>IF(J23&lt;参数!B$6,C23+B24,B24)</f>
        <v>23000</v>
      </c>
      <c r="D24" s="12">
        <v>1562.02</v>
      </c>
      <c r="E24" s="3"/>
      <c r="F24" s="3">
        <f t="shared" si="0"/>
        <v>0.64013264874969589</v>
      </c>
      <c r="G24" s="3">
        <f>IF(B24/(1+参数!B$4)/D24*参数!B$4&lt;参数!B$3,参数!B$3,B24/(1+参数!B$4)/D24*参数!B$4)</f>
        <v>0.1</v>
      </c>
      <c r="H24" s="15">
        <f>IF(J23&lt;参数!B$6,H23+F24,F24)+IFERROR(E24*H23,0)</f>
        <v>7.1445296751102045</v>
      </c>
      <c r="I24" s="15">
        <f t="shared" si="1"/>
        <v>11159.898243115642</v>
      </c>
      <c r="J24" s="8">
        <f t="shared" si="2"/>
        <v>-0.51478703290801553</v>
      </c>
      <c r="K24" s="1">
        <f>IF(J24&gt;参数!B$6,I24,0)</f>
        <v>0</v>
      </c>
      <c r="L24" s="1">
        <f t="shared" si="3"/>
        <v>-1000</v>
      </c>
      <c r="M24" s="12">
        <f t="shared" si="4"/>
        <v>0.7289314897171576</v>
      </c>
    </row>
    <row r="25" spans="1:13" x14ac:dyDescent="0.15">
      <c r="A25" s="2">
        <v>39780</v>
      </c>
      <c r="B25" s="1">
        <f>参数!B$2</f>
        <v>1000</v>
      </c>
      <c r="C25" s="1">
        <f>IF(J24&lt;参数!B$6,C24+B25,B25)</f>
        <v>24000</v>
      </c>
      <c r="D25" s="12">
        <v>1841.45</v>
      </c>
      <c r="E25" s="3"/>
      <c r="F25" s="3">
        <f t="shared" si="0"/>
        <v>0.54299600858019492</v>
      </c>
      <c r="G25" s="3">
        <f>IF(B25/(1+参数!B$4)/D25*参数!B$4&lt;参数!B$3,参数!B$3,B25/(1+参数!B$4)/D25*参数!B$4)</f>
        <v>0.1</v>
      </c>
      <c r="H25" s="15">
        <f>IF(J24&lt;参数!B$6,H24+F25,F25)+IFERROR(E25*H24,0)</f>
        <v>7.6875256836903993</v>
      </c>
      <c r="I25" s="15">
        <f t="shared" si="1"/>
        <v>14156.194170231685</v>
      </c>
      <c r="J25" s="8">
        <f t="shared" si="2"/>
        <v>-0.41015857624034646</v>
      </c>
      <c r="K25" s="1">
        <f>IF(J25&gt;参数!B$6,I25,0)</f>
        <v>0</v>
      </c>
      <c r="L25" s="1">
        <f t="shared" si="3"/>
        <v>-1000</v>
      </c>
      <c r="M25" s="12">
        <f t="shared" si="4"/>
        <v>0.85933015693759351</v>
      </c>
    </row>
    <row r="26" spans="1:13" x14ac:dyDescent="0.15">
      <c r="A26" s="2">
        <v>39813</v>
      </c>
      <c r="B26" s="1">
        <f>参数!B$2</f>
        <v>1000</v>
      </c>
      <c r="C26" s="1">
        <f>IF(J25&lt;参数!B$6,C25+B26,B26)</f>
        <v>25000</v>
      </c>
      <c r="D26" s="12">
        <v>1939.43</v>
      </c>
      <c r="E26" s="3"/>
      <c r="F26" s="3">
        <f t="shared" si="0"/>
        <v>0.5155638512346411</v>
      </c>
      <c r="G26" s="3">
        <f>IF(B26/(1+参数!B$4)/D26*参数!B$4&lt;参数!B$3,参数!B$3,B26/(1+参数!B$4)/D26*参数!B$4)</f>
        <v>0.1</v>
      </c>
      <c r="H26" s="15">
        <f>IF(J25&lt;参数!B$6,H25+F26,F26)+IFERROR(E26*H25,0)</f>
        <v>8.2030895349250397</v>
      </c>
      <c r="I26" s="15">
        <f t="shared" si="1"/>
        <v>15909.31793671967</v>
      </c>
      <c r="J26" s="8">
        <f t="shared" si="2"/>
        <v>-0.36362728253121324</v>
      </c>
      <c r="K26" s="1">
        <f>IF(J26&gt;参数!B$6,I26,0)</f>
        <v>0</v>
      </c>
      <c r="L26" s="1">
        <f t="shared" si="3"/>
        <v>-1000</v>
      </c>
      <c r="M26" s="12">
        <f t="shared" si="4"/>
        <v>0.90505345584701025</v>
      </c>
    </row>
    <row r="27" spans="1:13" x14ac:dyDescent="0.15">
      <c r="A27" s="2">
        <v>39836</v>
      </c>
      <c r="B27" s="1">
        <f>参数!B$2</f>
        <v>1000</v>
      </c>
      <c r="C27" s="1">
        <f>IF(J26&lt;参数!B$6,C26+B27,B27)</f>
        <v>26000</v>
      </c>
      <c r="D27" s="12">
        <v>2238.08</v>
      </c>
      <c r="E27" s="3"/>
      <c r="F27" s="3">
        <f t="shared" si="0"/>
        <v>0.44676687160423223</v>
      </c>
      <c r="G27" s="3">
        <f>IF(B27/(1+参数!B$4)/D27*参数!B$4&lt;参数!B$3,参数!B$3,B27/(1+参数!B$4)/D27*参数!B$4)</f>
        <v>0.1</v>
      </c>
      <c r="H27" s="15">
        <f>IF(J26&lt;参数!B$6,H26+F27,F27)+IFERROR(E27*H26,0)</f>
        <v>8.6498564065292722</v>
      </c>
      <c r="I27" s="15">
        <f t="shared" si="1"/>
        <v>19359.070626325032</v>
      </c>
      <c r="J27" s="8">
        <f t="shared" si="2"/>
        <v>-0.25542036052596029</v>
      </c>
      <c r="K27" s="1">
        <f>IF(J27&gt;参数!B$6,I27,0)</f>
        <v>0</v>
      </c>
      <c r="L27" s="1">
        <f t="shared" si="3"/>
        <v>-1000</v>
      </c>
      <c r="M27" s="12">
        <f t="shared" si="4"/>
        <v>1.0444213188731104</v>
      </c>
    </row>
    <row r="28" spans="1:13" x14ac:dyDescent="0.15">
      <c r="A28" s="2">
        <v>39871</v>
      </c>
      <c r="B28" s="1">
        <f>参数!B$2</f>
        <v>1000</v>
      </c>
      <c r="C28" s="1">
        <f>IF(J27&lt;参数!B$6,C27+B28,B28)</f>
        <v>27000</v>
      </c>
      <c r="D28" s="12">
        <v>2416.9499999999998</v>
      </c>
      <c r="E28" s="3"/>
      <c r="F28" s="3">
        <f t="shared" si="0"/>
        <v>0.41370322100167567</v>
      </c>
      <c r="G28" s="3">
        <f>IF(B28/(1+参数!B$4)/D28*参数!B$4&lt;参数!B$3,参数!B$3,B28/(1+参数!B$4)/D28*参数!B$4)</f>
        <v>0.1</v>
      </c>
      <c r="H28" s="15">
        <f>IF(J27&lt;参数!B$6,H27+F28,F28)+IFERROR(E28*H27,0)</f>
        <v>9.0635596275309478</v>
      </c>
      <c r="I28" s="15">
        <f t="shared" si="1"/>
        <v>21906.170441760922</v>
      </c>
      <c r="J28" s="8">
        <f t="shared" si="2"/>
        <v>-0.18866035400885472</v>
      </c>
      <c r="K28" s="1">
        <f>IF(J28&gt;参数!B$6,I28,0)</f>
        <v>0</v>
      </c>
      <c r="L28" s="1">
        <f t="shared" si="3"/>
        <v>-1000</v>
      </c>
      <c r="M28" s="12">
        <f t="shared" si="4"/>
        <v>1.1278927056451797</v>
      </c>
    </row>
    <row r="29" spans="1:13" x14ac:dyDescent="0.15">
      <c r="A29" s="2">
        <v>39903</v>
      </c>
      <c r="B29" s="1">
        <f>参数!B$2</f>
        <v>1000</v>
      </c>
      <c r="C29" s="1">
        <f>IF(J28&lt;参数!B$6,C28+B29,B29)</f>
        <v>28000</v>
      </c>
      <c r="D29" s="12">
        <v>2914.13</v>
      </c>
      <c r="E29" s="3"/>
      <c r="F29" s="3">
        <f t="shared" si="0"/>
        <v>0.34312127461712411</v>
      </c>
      <c r="G29" s="3">
        <f>IF(B29/(1+参数!B$4)/D29*参数!B$4&lt;参数!B$3,参数!B$3,B29/(1+参数!B$4)/D29*参数!B$4)</f>
        <v>0.1</v>
      </c>
      <c r="H29" s="15">
        <f>IF(J28&lt;参数!B$6,H28+F29,F29)+IFERROR(E29*H28,0)</f>
        <v>9.4066809021480715</v>
      </c>
      <c r="I29" s="15">
        <f t="shared" si="1"/>
        <v>27412.29101737676</v>
      </c>
      <c r="J29" s="8">
        <f t="shared" si="2"/>
        <v>-2.0989606522258564E-2</v>
      </c>
      <c r="K29" s="1">
        <f>IF(J29&gt;参数!B$6,I29,0)</f>
        <v>0</v>
      </c>
      <c r="L29" s="1">
        <f t="shared" si="3"/>
        <v>-1000</v>
      </c>
      <c r="M29" s="12">
        <f t="shared" si="4"/>
        <v>1.3599064814339512</v>
      </c>
    </row>
    <row r="30" spans="1:13" x14ac:dyDescent="0.15">
      <c r="A30" s="2">
        <v>39933</v>
      </c>
      <c r="B30" s="1">
        <f>参数!B$2</f>
        <v>1000</v>
      </c>
      <c r="C30" s="1">
        <f>IF(J29&lt;参数!B$6,C29+B30,B30)</f>
        <v>29000</v>
      </c>
      <c r="D30" s="12">
        <v>3086.22</v>
      </c>
      <c r="E30" s="3"/>
      <c r="F30" s="3">
        <f t="shared" si="0"/>
        <v>0.32398856854015595</v>
      </c>
      <c r="G30" s="3">
        <f>IF(B30/(1+参数!B$4)/D30*参数!B$4&lt;参数!B$3,参数!B$3,B30/(1+参数!B$4)/D30*参数!B$4)</f>
        <v>0.1</v>
      </c>
      <c r="H30" s="15">
        <f>IF(J29&lt;参数!B$6,H29+F30,F30)+IFERROR(E30*H29,0)</f>
        <v>9.7306694706882269</v>
      </c>
      <c r="I30" s="15">
        <f t="shared" si="1"/>
        <v>30030.986733827416</v>
      </c>
      <c r="J30" s="8">
        <f t="shared" si="2"/>
        <v>3.5551266683703897E-2</v>
      </c>
      <c r="K30" s="1">
        <f>IF(J30&gt;参数!B$6,I30,0)</f>
        <v>0</v>
      </c>
      <c r="L30" s="1">
        <f t="shared" si="3"/>
        <v>-1000</v>
      </c>
      <c r="M30" s="12">
        <f t="shared" si="4"/>
        <v>1.4402139167199433</v>
      </c>
    </row>
    <row r="31" spans="1:13" x14ac:dyDescent="0.15">
      <c r="A31" s="2">
        <v>39960</v>
      </c>
      <c r="B31" s="1">
        <f>参数!B$2</f>
        <v>1000</v>
      </c>
      <c r="C31" s="1">
        <f>IF(J30&lt;参数!B$6,C30+B31,B31)</f>
        <v>30000</v>
      </c>
      <c r="D31" s="12">
        <v>3276.75</v>
      </c>
      <c r="E31" s="3"/>
      <c r="F31" s="3">
        <f t="shared" si="0"/>
        <v>0.30514991989013501</v>
      </c>
      <c r="G31" s="3">
        <f>IF(B31/(1+参数!B$4)/D31*参数!B$4&lt;参数!B$3,参数!B$3,B31/(1+参数!B$4)/D31*参数!B$4)</f>
        <v>0.1</v>
      </c>
      <c r="H31" s="15">
        <f>IF(J30&lt;参数!B$6,H30+F31,F31)+IFERROR(E31*H30,0)</f>
        <v>10.035819390578363</v>
      </c>
      <c r="I31" s="15">
        <f t="shared" si="1"/>
        <v>32884.871188077646</v>
      </c>
      <c r="J31" s="8">
        <f t="shared" si="2"/>
        <v>9.6162372935921558E-2</v>
      </c>
      <c r="K31" s="1">
        <f>IF(J31&gt;参数!B$6,I31,0)</f>
        <v>0</v>
      </c>
      <c r="L31" s="1">
        <f t="shared" si="3"/>
        <v>-1000</v>
      </c>
      <c r="M31" s="12">
        <f t="shared" si="4"/>
        <v>1.5291265533928475</v>
      </c>
    </row>
    <row r="32" spans="1:13" x14ac:dyDescent="0.15">
      <c r="A32" s="2">
        <v>39994</v>
      </c>
      <c r="B32" s="1">
        <f>参数!B$2</f>
        <v>1000</v>
      </c>
      <c r="C32" s="1">
        <f>IF(J31&lt;参数!B$6,C31+B32,B32)</f>
        <v>31000</v>
      </c>
      <c r="D32" s="12">
        <v>3452.26</v>
      </c>
      <c r="E32" s="3"/>
      <c r="F32" s="3">
        <f t="shared" si="0"/>
        <v>0.28963635415640765</v>
      </c>
      <c r="G32" s="3">
        <f>IF(B32/(1+参数!B$4)/D32*参数!B$4&lt;参数!B$3,参数!B$3,B32/(1+参数!B$4)/D32*参数!B$4)</f>
        <v>0.1</v>
      </c>
      <c r="H32" s="15">
        <f>IF(J31&lt;参数!B$6,H31+F32,F32)+IFERROR(E32*H31,0)</f>
        <v>10.32545574473477</v>
      </c>
      <c r="I32" s="15">
        <f t="shared" si="1"/>
        <v>35646.157849318057</v>
      </c>
      <c r="J32" s="8">
        <f t="shared" si="2"/>
        <v>0.14987605965542117</v>
      </c>
      <c r="K32" s="1">
        <f>IF(J32&gt;参数!B$6,I32,0)</f>
        <v>0</v>
      </c>
      <c r="L32" s="1">
        <f t="shared" si="3"/>
        <v>-1000</v>
      </c>
      <c r="M32" s="12">
        <f t="shared" si="4"/>
        <v>1.6110299642072152</v>
      </c>
    </row>
    <row r="33" spans="1:13" x14ac:dyDescent="0.15">
      <c r="A33" s="2">
        <v>40025</v>
      </c>
      <c r="B33" s="1">
        <f>参数!B$2</f>
        <v>1000</v>
      </c>
      <c r="C33" s="1">
        <f>IF(J32&lt;参数!B$6,C32+B33,B33)</f>
        <v>32000</v>
      </c>
      <c r="D33" s="12">
        <v>3928.58</v>
      </c>
      <c r="E33" s="3"/>
      <c r="F33" s="3">
        <f t="shared" si="0"/>
        <v>0.25451944468484794</v>
      </c>
      <c r="G33" s="3">
        <f>IF(B33/(1+参数!B$4)/D33*参数!B$4&lt;参数!B$3,参数!B$3,B33/(1+参数!B$4)/D33*参数!B$4)</f>
        <v>0.1</v>
      </c>
      <c r="H33" s="15">
        <f>IF(J32&lt;参数!B$6,H32+F33,F33)+IFERROR(E33*H32,0)</f>
        <v>10.579975189419617</v>
      </c>
      <c r="I33" s="15">
        <f t="shared" si="1"/>
        <v>41564.278929650121</v>
      </c>
      <c r="J33" s="8">
        <f t="shared" si="2"/>
        <v>0.29888371655156631</v>
      </c>
      <c r="K33" s="1">
        <f>IF(J33&gt;参数!B$6,I33,0)</f>
        <v>0</v>
      </c>
      <c r="L33" s="1">
        <f t="shared" si="3"/>
        <v>-1000</v>
      </c>
      <c r="M33" s="12">
        <f t="shared" si="4"/>
        <v>1.8333092225919199</v>
      </c>
    </row>
    <row r="34" spans="1:13" x14ac:dyDescent="0.15">
      <c r="A34" s="2">
        <v>40056</v>
      </c>
      <c r="B34" s="1">
        <f>参数!B$2</f>
        <v>1000</v>
      </c>
      <c r="C34" s="1">
        <f>IF(J33&lt;参数!B$6,C33+B34,B34)</f>
        <v>33000</v>
      </c>
      <c r="D34" s="12">
        <v>3278</v>
      </c>
      <c r="E34" s="3"/>
      <c r="F34" s="3">
        <f t="shared" si="0"/>
        <v>0.30503355704697988</v>
      </c>
      <c r="G34" s="3">
        <f>IF(B34/(1+参数!B$4)/D34*参数!B$4&lt;参数!B$3,参数!B$3,B34/(1+参数!B$4)/D34*参数!B$4)</f>
        <v>0.1</v>
      </c>
      <c r="H34" s="15">
        <f>IF(J33&lt;参数!B$6,H33+F34,F34)+IFERROR(E34*H33,0)</f>
        <v>10.885008746466596</v>
      </c>
      <c r="I34" s="15">
        <f t="shared" si="1"/>
        <v>35681.058670917504</v>
      </c>
      <c r="J34" s="8">
        <f t="shared" si="2"/>
        <v>8.1244202149015177E-2</v>
      </c>
      <c r="K34" s="1">
        <f>IF(J34&gt;参数!B$6,I34,0)</f>
        <v>0</v>
      </c>
      <c r="L34" s="1">
        <f t="shared" si="3"/>
        <v>-1000</v>
      </c>
      <c r="M34" s="12">
        <f t="shared" si="4"/>
        <v>1.5297098777818738</v>
      </c>
    </row>
    <row r="35" spans="1:13" x14ac:dyDescent="0.15">
      <c r="A35" s="2">
        <v>40086</v>
      </c>
      <c r="B35" s="1">
        <f>参数!B$2</f>
        <v>1000</v>
      </c>
      <c r="C35" s="1">
        <f>IF(J34&lt;参数!B$6,C34+B35,B35)</f>
        <v>34000</v>
      </c>
      <c r="D35" s="12">
        <v>3400.62</v>
      </c>
      <c r="E35" s="3"/>
      <c r="F35" s="3">
        <f t="shared" si="0"/>
        <v>0.29403461721686047</v>
      </c>
      <c r="G35" s="3">
        <f>IF(B35/(1+参数!B$4)/D35*参数!B$4&lt;参数!B$3,参数!B$3,B35/(1+参数!B$4)/D35*参数!B$4)</f>
        <v>0.1</v>
      </c>
      <c r="H35" s="15">
        <f>IF(J34&lt;参数!B$6,H34+F35,F35)+IFERROR(E35*H34,0)</f>
        <v>11.179043363683457</v>
      </c>
      <c r="I35" s="15">
        <f t="shared" si="1"/>
        <v>38015.678443409233</v>
      </c>
      <c r="J35" s="8">
        <f t="shared" si="2"/>
        <v>0.11810818951203617</v>
      </c>
      <c r="K35" s="1">
        <f>IF(J35&gt;参数!B$6,I35,0)</f>
        <v>0</v>
      </c>
      <c r="L35" s="1">
        <f t="shared" si="3"/>
        <v>-1000</v>
      </c>
      <c r="M35" s="12">
        <f t="shared" si="4"/>
        <v>1.5869316670477718</v>
      </c>
    </row>
    <row r="36" spans="1:13" x14ac:dyDescent="0.15">
      <c r="A36" s="2">
        <v>40116</v>
      </c>
      <c r="B36" s="1">
        <f>参数!B$2</f>
        <v>1000</v>
      </c>
      <c r="C36" s="1">
        <f>IF(J35&lt;参数!B$6,C35+B36,B36)</f>
        <v>35000</v>
      </c>
      <c r="D36" s="12">
        <v>3827.68</v>
      </c>
      <c r="E36" s="3"/>
      <c r="F36" s="3">
        <f t="shared" si="0"/>
        <v>0.26122873385444972</v>
      </c>
      <c r="G36" s="3">
        <f>IF(B36/(1+参数!B$4)/D36*参数!B$4&lt;参数!B$3,参数!B$3,B36/(1+参数!B$4)/D36*参数!B$4)</f>
        <v>0.1</v>
      </c>
      <c r="H36" s="15">
        <f>IF(J35&lt;参数!B$6,H35+F36,F36)+IFERROR(E36*H35,0)</f>
        <v>11.440272097537907</v>
      </c>
      <c r="I36" s="15">
        <f t="shared" si="1"/>
        <v>43789.700702303897</v>
      </c>
      <c r="J36" s="8">
        <f t="shared" si="2"/>
        <v>0.25113430578011142</v>
      </c>
      <c r="K36" s="1">
        <f>IF(J36&gt;参数!B$6,I36,0)</f>
        <v>0</v>
      </c>
      <c r="L36" s="1">
        <f t="shared" si="3"/>
        <v>-1000</v>
      </c>
      <c r="M36" s="12">
        <f t="shared" si="4"/>
        <v>1.7862232779097384</v>
      </c>
    </row>
    <row r="37" spans="1:13" x14ac:dyDescent="0.15">
      <c r="A37" s="2">
        <v>40147</v>
      </c>
      <c r="B37" s="1">
        <f>参数!B$2</f>
        <v>1000</v>
      </c>
      <c r="C37" s="1">
        <f>IF(J36&lt;参数!B$6,C36+B37,B37)</f>
        <v>36000</v>
      </c>
      <c r="D37" s="12">
        <v>4405.33</v>
      </c>
      <c r="E37" s="3"/>
      <c r="F37" s="3">
        <f t="shared" si="0"/>
        <v>0.2269750506772478</v>
      </c>
      <c r="G37" s="3">
        <f>IF(B37/(1+参数!B$4)/D37*参数!B$4&lt;参数!B$3,参数!B$3,B37/(1+参数!B$4)/D37*参数!B$4)</f>
        <v>0.1</v>
      </c>
      <c r="H37" s="15">
        <f>IF(J36&lt;参数!B$6,H36+F37,F37)+IFERROR(E37*H36,0)</f>
        <v>11.667247148215155</v>
      </c>
      <c r="I37" s="15">
        <f t="shared" si="1"/>
        <v>51398.073879446667</v>
      </c>
      <c r="J37" s="8">
        <f t="shared" si="2"/>
        <v>0.42772427442907412</v>
      </c>
      <c r="K37" s="1">
        <f>IF(J37&gt;参数!B$6,I37,0)</f>
        <v>0</v>
      </c>
      <c r="L37" s="1">
        <f t="shared" si="3"/>
        <v>-1000</v>
      </c>
      <c r="M37" s="12">
        <f t="shared" si="4"/>
        <v>2.0557891445664498</v>
      </c>
    </row>
    <row r="38" spans="1:13" x14ac:dyDescent="0.15">
      <c r="A38" s="2">
        <v>40178</v>
      </c>
      <c r="B38" s="1">
        <f>参数!B$2</f>
        <v>1000</v>
      </c>
      <c r="C38" s="1">
        <f>IF(J37&lt;参数!B$6,C37+B38,B38)</f>
        <v>37000</v>
      </c>
      <c r="D38" s="12">
        <v>4485.25</v>
      </c>
      <c r="E38" s="3"/>
      <c r="F38" s="3">
        <f t="shared" si="0"/>
        <v>0.2229307173513182</v>
      </c>
      <c r="G38" s="3">
        <f>IF(B38/(1+参数!B$4)/D38*参数!B$4&lt;参数!B$3,参数!B$3,B38/(1+参数!B$4)/D38*参数!B$4)</f>
        <v>0.1</v>
      </c>
      <c r="H38" s="15">
        <f>IF(J37&lt;参数!B$6,H37+F38,F38)+IFERROR(E38*H37,0)</f>
        <v>11.890177865566473</v>
      </c>
      <c r="I38" s="15">
        <f t="shared" si="1"/>
        <v>53330.420271532021</v>
      </c>
      <c r="J38" s="8">
        <f t="shared" si="2"/>
        <v>0.44136271004140593</v>
      </c>
      <c r="K38" s="1">
        <f>IF(J38&gt;参数!B$6,I38,0)</f>
        <v>0</v>
      </c>
      <c r="L38" s="1">
        <f t="shared" si="3"/>
        <v>-1000</v>
      </c>
      <c r="M38" s="12">
        <f t="shared" si="4"/>
        <v>2.0930845727032183</v>
      </c>
    </row>
    <row r="39" spans="1:13" x14ac:dyDescent="0.15">
      <c r="A39" s="2">
        <v>40207</v>
      </c>
      <c r="B39" s="1">
        <f>参数!B$2</f>
        <v>1000</v>
      </c>
      <c r="C39" s="1">
        <f>IF(J38&lt;参数!B$6,C38+B39,B39)</f>
        <v>38000</v>
      </c>
      <c r="D39" s="12">
        <v>4374.6499999999996</v>
      </c>
      <c r="E39" s="3"/>
      <c r="F39" s="3">
        <f t="shared" si="0"/>
        <v>0.22856685677711361</v>
      </c>
      <c r="G39" s="3">
        <f>IF(B39/(1+参数!B$4)/D39*参数!B$4&lt;参数!B$3,参数!B$3,B39/(1+参数!B$4)/D39*参数!B$4)</f>
        <v>0.1</v>
      </c>
      <c r="H39" s="15">
        <f>IF(J38&lt;参数!B$6,H38+F39,F39)+IFERROR(E39*H38,0)</f>
        <v>12.118744722343587</v>
      </c>
      <c r="I39" s="15">
        <f t="shared" si="1"/>
        <v>53015.266599600371</v>
      </c>
      <c r="J39" s="8">
        <f t="shared" si="2"/>
        <v>0.39513859472632551</v>
      </c>
      <c r="K39" s="1">
        <f>IF(J39&gt;参数!B$6,I39,0)</f>
        <v>0</v>
      </c>
      <c r="L39" s="1">
        <f t="shared" si="3"/>
        <v>-1000</v>
      </c>
      <c r="M39" s="12">
        <f t="shared" si="4"/>
        <v>2.0414720307621947</v>
      </c>
    </row>
    <row r="40" spans="1:13" x14ac:dyDescent="0.15">
      <c r="A40" s="2">
        <v>40235</v>
      </c>
      <c r="B40" s="1">
        <f>参数!B$2</f>
        <v>1000</v>
      </c>
      <c r="C40" s="1">
        <f>IF(J39&lt;参数!B$6,C39+B40,B40)</f>
        <v>39000</v>
      </c>
      <c r="D40" s="12">
        <v>4634.67</v>
      </c>
      <c r="E40" s="3"/>
      <c r="F40" s="3">
        <f t="shared" si="0"/>
        <v>0.21574351571956579</v>
      </c>
      <c r="G40" s="3">
        <f>IF(B40/(1+参数!B$4)/D40*参数!B$4&lt;参数!B$3,参数!B$3,B40/(1+参数!B$4)/D40*参数!B$4)</f>
        <v>0.1</v>
      </c>
      <c r="H40" s="15">
        <f>IF(J39&lt;参数!B$6,H39+F40,F40)+IFERROR(E40*H39,0)</f>
        <v>12.334488238063154</v>
      </c>
      <c r="I40" s="15">
        <f t="shared" si="1"/>
        <v>57166.282602304156</v>
      </c>
      <c r="J40" s="8">
        <f t="shared" si="2"/>
        <v>0.46580211800779892</v>
      </c>
      <c r="K40" s="1">
        <f>IF(J40&gt;参数!B$6,I40,0)</f>
        <v>0</v>
      </c>
      <c r="L40" s="1">
        <f t="shared" si="3"/>
        <v>-1000</v>
      </c>
      <c r="M40" s="12">
        <f t="shared" si="4"/>
        <v>2.1628128368698345</v>
      </c>
    </row>
    <row r="41" spans="1:13" x14ac:dyDescent="0.15">
      <c r="A41" s="2">
        <v>40268</v>
      </c>
      <c r="B41" s="1">
        <f>参数!B$2</f>
        <v>1000</v>
      </c>
      <c r="C41" s="1">
        <f>IF(J40&lt;参数!B$6,C40+B41,B41)</f>
        <v>40000</v>
      </c>
      <c r="D41" s="12">
        <v>4756.16</v>
      </c>
      <c r="E41" s="3"/>
      <c r="F41" s="3">
        <f t="shared" si="0"/>
        <v>0.21023262463836373</v>
      </c>
      <c r="G41" s="3">
        <f>IF(B41/(1+参数!B$4)/D41*参数!B$4&lt;参数!B$3,参数!B$3,B41/(1+参数!B$4)/D41*参数!B$4)</f>
        <v>0.1</v>
      </c>
      <c r="H41" s="15">
        <f>IF(J40&lt;参数!B$6,H40+F41,F41)+IFERROR(E41*H40,0)</f>
        <v>12.544720862701517</v>
      </c>
      <c r="I41" s="15">
        <f t="shared" si="1"/>
        <v>59664.699578346444</v>
      </c>
      <c r="J41" s="8">
        <f t="shared" si="2"/>
        <v>0.49161748945866113</v>
      </c>
      <c r="K41" s="1">
        <f>IF(J41&gt;参数!B$6,I41,0)</f>
        <v>0</v>
      </c>
      <c r="L41" s="1">
        <f t="shared" si="3"/>
        <v>-1000</v>
      </c>
      <c r="M41" s="12">
        <f t="shared" si="4"/>
        <v>2.2195073008880528</v>
      </c>
    </row>
    <row r="42" spans="1:13" x14ac:dyDescent="0.15">
      <c r="A42" s="2">
        <v>40298</v>
      </c>
      <c r="B42" s="1">
        <f>参数!B$2</f>
        <v>1000</v>
      </c>
      <c r="C42" s="1">
        <f>IF(J41&lt;参数!B$6,C41+B42,B42)</f>
        <v>41000</v>
      </c>
      <c r="D42" s="12">
        <v>4438.68</v>
      </c>
      <c r="E42" s="3"/>
      <c r="F42" s="3">
        <f t="shared" si="0"/>
        <v>0.22526967476817431</v>
      </c>
      <c r="G42" s="3">
        <f>IF(B42/(1+参数!B$4)/D42*参数!B$4&lt;参数!B$3,参数!B$3,B42/(1+参数!B$4)/D42*参数!B$4)</f>
        <v>0.1</v>
      </c>
      <c r="H42" s="15">
        <f>IF(J41&lt;参数!B$6,H41+F42,F42)+IFERROR(E42*H41,0)</f>
        <v>12.769990537469692</v>
      </c>
      <c r="I42" s="15">
        <f t="shared" si="1"/>
        <v>56681.901598855977</v>
      </c>
      <c r="J42" s="8">
        <f t="shared" si="2"/>
        <v>0.38248540485014582</v>
      </c>
      <c r="K42" s="1">
        <f>IF(J42&gt;参数!B$6,I42,0)</f>
        <v>0</v>
      </c>
      <c r="L42" s="1">
        <f t="shared" si="3"/>
        <v>-1000</v>
      </c>
      <c r="M42" s="12">
        <f t="shared" si="4"/>
        <v>2.0713522392656647</v>
      </c>
    </row>
    <row r="43" spans="1:13" x14ac:dyDescent="0.15">
      <c r="A43" s="2">
        <v>40329</v>
      </c>
      <c r="B43" s="1">
        <f>参数!B$2</f>
        <v>1000</v>
      </c>
      <c r="C43" s="1">
        <f>IF(J42&lt;参数!B$6,C42+B43,B43)</f>
        <v>42000</v>
      </c>
      <c r="D43" s="12">
        <v>4104.3599999999997</v>
      </c>
      <c r="E43" s="3"/>
      <c r="F43" s="3">
        <f t="shared" si="0"/>
        <v>0.24361898079115868</v>
      </c>
      <c r="G43" s="3">
        <f>IF(B43/(1+参数!B$4)/D43*参数!B$4&lt;参数!B$3,参数!B$3,B43/(1+参数!B$4)/D43*参数!B$4)</f>
        <v>0.1</v>
      </c>
      <c r="H43" s="15">
        <f>IF(J42&lt;参数!B$6,H42+F43,F43)+IFERROR(E43*H42,0)</f>
        <v>13.01360951826085</v>
      </c>
      <c r="I43" s="15">
        <f t="shared" si="1"/>
        <v>53412.538362369101</v>
      </c>
      <c r="J43" s="8">
        <f t="shared" si="2"/>
        <v>0.27172710386593102</v>
      </c>
      <c r="K43" s="1">
        <f>IF(J43&gt;参数!B$6,I43,0)</f>
        <v>0</v>
      </c>
      <c r="L43" s="1">
        <f t="shared" si="3"/>
        <v>-1000</v>
      </c>
      <c r="M43" s="12">
        <f t="shared" si="4"/>
        <v>1.9153386314743173</v>
      </c>
    </row>
    <row r="44" spans="1:13" x14ac:dyDescent="0.15">
      <c r="A44" s="2">
        <v>40359</v>
      </c>
      <c r="B44" s="1">
        <f>参数!B$2</f>
        <v>1000</v>
      </c>
      <c r="C44" s="1">
        <f>IF(J43&lt;参数!B$6,C43+B44,B44)</f>
        <v>43000</v>
      </c>
      <c r="D44" s="12">
        <v>3664.46</v>
      </c>
      <c r="E44" s="3"/>
      <c r="F44" s="3">
        <f t="shared" si="0"/>
        <v>0.27286421464554123</v>
      </c>
      <c r="G44" s="3">
        <f>IF(B44/(1+参数!B$4)/D44*参数!B$4&lt;参数!B$3,参数!B$3,B44/(1+参数!B$4)/D44*参数!B$4)</f>
        <v>0.1</v>
      </c>
      <c r="H44" s="15">
        <f>IF(J43&lt;参数!B$6,H43+F44,F44)+IFERROR(E44*H43,0)</f>
        <v>13.286473732906391</v>
      </c>
      <c r="I44" s="15">
        <f t="shared" si="1"/>
        <v>48687.751535286152</v>
      </c>
      <c r="J44" s="8">
        <f t="shared" si="2"/>
        <v>0.13227329151828271</v>
      </c>
      <c r="K44" s="1">
        <f>IF(J44&gt;参数!B$6,I44,0)</f>
        <v>0</v>
      </c>
      <c r="L44" s="1">
        <f t="shared" si="3"/>
        <v>-1000</v>
      </c>
      <c r="M44" s="12">
        <f t="shared" si="4"/>
        <v>1.7100551124882752</v>
      </c>
    </row>
    <row r="45" spans="1:13" x14ac:dyDescent="0.15">
      <c r="A45" s="2">
        <v>40389</v>
      </c>
      <c r="B45" s="1">
        <f>参数!B$2</f>
        <v>1000</v>
      </c>
      <c r="C45" s="1">
        <f>IF(J44&lt;参数!B$6,C44+B45,B45)</f>
        <v>44000</v>
      </c>
      <c r="D45" s="12">
        <v>4191.13</v>
      </c>
      <c r="E45" s="3"/>
      <c r="F45" s="3">
        <f t="shared" si="0"/>
        <v>0.23857527683464841</v>
      </c>
      <c r="G45" s="3">
        <f>IF(B45/(1+参数!B$4)/D45*参数!B$4&lt;参数!B$3,参数!B$3,B45/(1+参数!B$4)/D45*参数!B$4)</f>
        <v>0.1</v>
      </c>
      <c r="H45" s="15">
        <f>IF(J44&lt;参数!B$6,H44+F45,F45)+IFERROR(E45*H44,0)</f>
        <v>13.525049009741039</v>
      </c>
      <c r="I45" s="15">
        <f t="shared" si="1"/>
        <v>56685.238656195965</v>
      </c>
      <c r="J45" s="8">
        <f t="shared" si="2"/>
        <v>0.28830087854990838</v>
      </c>
      <c r="K45" s="1">
        <f>IF(J45&gt;参数!B$6,I45,0)</f>
        <v>0</v>
      </c>
      <c r="L45" s="1">
        <f t="shared" si="3"/>
        <v>-1000</v>
      </c>
      <c r="M45" s="12">
        <f t="shared" si="4"/>
        <v>1.9558306772629488</v>
      </c>
    </row>
    <row r="46" spans="1:13" x14ac:dyDescent="0.15">
      <c r="A46" s="2">
        <v>40421</v>
      </c>
      <c r="B46" s="1">
        <f>参数!B$2</f>
        <v>1000</v>
      </c>
      <c r="C46" s="1">
        <f>IF(J45&lt;参数!B$6,C45+B46,B46)</f>
        <v>45000</v>
      </c>
      <c r="D46" s="12">
        <v>4589.29</v>
      </c>
      <c r="E46" s="3"/>
      <c r="F46" s="3">
        <f t="shared" si="0"/>
        <v>0.21787683933680374</v>
      </c>
      <c r="G46" s="3">
        <f>IF(B46/(1+参数!B$4)/D46*参数!B$4&lt;参数!B$3,参数!B$3,B46/(1+参数!B$4)/D46*参数!B$4)</f>
        <v>0.1</v>
      </c>
      <c r="H46" s="15">
        <f>IF(J45&lt;参数!B$6,H45+F46,F46)+IFERROR(E46*H45,0)</f>
        <v>13.742925849077842</v>
      </c>
      <c r="I46" s="15">
        <f t="shared" si="1"/>
        <v>63070.272169914453</v>
      </c>
      <c r="J46" s="8">
        <f t="shared" si="2"/>
        <v>0.40156160377587669</v>
      </c>
      <c r="K46" s="1">
        <f>IF(J46&gt;参数!B$6,I46,0)</f>
        <v>0</v>
      </c>
      <c r="L46" s="1">
        <f t="shared" si="3"/>
        <v>-1000</v>
      </c>
      <c r="M46" s="12">
        <f t="shared" si="4"/>
        <v>2.1416358282506338</v>
      </c>
    </row>
    <row r="47" spans="1:13" x14ac:dyDescent="0.15">
      <c r="A47" s="2">
        <v>40451</v>
      </c>
      <c r="B47" s="1">
        <f>参数!B$2</f>
        <v>1000</v>
      </c>
      <c r="C47" s="1">
        <f>IF(J46&lt;参数!B$6,C46+B47,B47)</f>
        <v>46000</v>
      </c>
      <c r="D47" s="12">
        <v>4660.6000000000004</v>
      </c>
      <c r="E47" s="3"/>
      <c r="F47" s="3">
        <f t="shared" si="0"/>
        <v>0.21454319186370852</v>
      </c>
      <c r="G47" s="3">
        <f>IF(B47/(1+参数!B$4)/D47*参数!B$4&lt;参数!B$3,参数!B$3,B47/(1+参数!B$4)/D47*参数!B$4)</f>
        <v>0.1</v>
      </c>
      <c r="H47" s="15">
        <f>IF(J46&lt;参数!B$6,H46+F47,F47)+IFERROR(E47*H46,0)</f>
        <v>13.95746904094155</v>
      </c>
      <c r="I47" s="15">
        <f t="shared" si="1"/>
        <v>65050.180212212195</v>
      </c>
      <c r="J47" s="8">
        <f t="shared" si="2"/>
        <v>0.41413435243939545</v>
      </c>
      <c r="K47" s="1">
        <f>IF(J47&gt;参数!B$6,I47,0)</f>
        <v>0</v>
      </c>
      <c r="L47" s="1">
        <f t="shared" si="3"/>
        <v>-1000</v>
      </c>
      <c r="M47" s="12">
        <f t="shared" si="4"/>
        <v>2.1749133179957916</v>
      </c>
    </row>
    <row r="48" spans="1:13" x14ac:dyDescent="0.15">
      <c r="A48" s="2">
        <v>40480</v>
      </c>
      <c r="B48" s="1">
        <f>参数!B$2</f>
        <v>1000</v>
      </c>
      <c r="C48" s="1">
        <f>IF(J47&lt;参数!B$6,C47+B48,B48)</f>
        <v>47000</v>
      </c>
      <c r="D48" s="12">
        <v>5055.49</v>
      </c>
      <c r="E48" s="3"/>
      <c r="F48" s="3">
        <f t="shared" si="0"/>
        <v>0.19778498226680302</v>
      </c>
      <c r="G48" s="3">
        <f>IF(B48/(1+参数!B$4)/D48*参数!B$4&lt;参数!B$3,参数!B$3,B48/(1+参数!B$4)/D48*参数!B$4)</f>
        <v>0.1</v>
      </c>
      <c r="H48" s="15">
        <f>IF(J47&lt;参数!B$6,H47+F48,F48)+IFERROR(E48*H47,0)</f>
        <v>14.155254023208354</v>
      </c>
      <c r="I48" s="15">
        <f t="shared" si="1"/>
        <v>71561.7451617896</v>
      </c>
      <c r="J48" s="8">
        <f t="shared" si="2"/>
        <v>0.52259032259126803</v>
      </c>
      <c r="K48" s="1">
        <f>IF(J48&gt;参数!B$6,I48,0)</f>
        <v>0</v>
      </c>
      <c r="L48" s="1">
        <f t="shared" si="3"/>
        <v>-1000</v>
      </c>
      <c r="M48" s="12">
        <f t="shared" si="4"/>
        <v>2.3591924923817844</v>
      </c>
    </row>
    <row r="49" spans="1:13" x14ac:dyDescent="0.15">
      <c r="A49" s="2">
        <v>40512</v>
      </c>
      <c r="B49" s="1">
        <f>参数!B$2</f>
        <v>1000</v>
      </c>
      <c r="C49" s="1">
        <f>IF(J48&lt;参数!B$6,C48+B49,B49)</f>
        <v>48000</v>
      </c>
      <c r="D49" s="12">
        <v>5110.87</v>
      </c>
      <c r="E49" s="3"/>
      <c r="F49" s="3">
        <f t="shared" si="0"/>
        <v>0.19564183788670031</v>
      </c>
      <c r="G49" s="3">
        <f>IF(B49/(1+参数!B$4)/D49*参数!B$4&lt;参数!B$3,参数!B$3,B49/(1+参数!B$4)/D49*参数!B$4)</f>
        <v>0.1</v>
      </c>
      <c r="H49" s="15">
        <f>IF(J48&lt;参数!B$6,H48+F49,F49)+IFERROR(E49*H48,0)</f>
        <v>14.350895861095054</v>
      </c>
      <c r="I49" s="15">
        <f t="shared" si="1"/>
        <v>73345.563129594884</v>
      </c>
      <c r="J49" s="8">
        <f t="shared" si="2"/>
        <v>0.52803256519989339</v>
      </c>
      <c r="K49" s="1">
        <f>IF(J49&gt;参数!B$6,I49,0)</f>
        <v>0</v>
      </c>
      <c r="L49" s="1">
        <f t="shared" si="3"/>
        <v>-1000</v>
      </c>
      <c r="M49" s="12">
        <f t="shared" si="4"/>
        <v>2.3850360961131938</v>
      </c>
    </row>
    <row r="50" spans="1:13" x14ac:dyDescent="0.15">
      <c r="A50" s="2">
        <v>40543</v>
      </c>
      <c r="B50" s="1">
        <f>参数!B$2</f>
        <v>1000</v>
      </c>
      <c r="C50" s="1">
        <f>IF(J49&lt;参数!B$6,C49+B50,B50)</f>
        <v>49000</v>
      </c>
      <c r="D50" s="12">
        <v>4936.72</v>
      </c>
      <c r="E50" s="3"/>
      <c r="F50" s="3">
        <f t="shared" si="0"/>
        <v>0.20254338913286554</v>
      </c>
      <c r="G50" s="3">
        <f>IF(B50/(1+参数!B$4)/D50*参数!B$4&lt;参数!B$3,参数!B$3,B50/(1+参数!B$4)/D50*参数!B$4)</f>
        <v>0.1</v>
      </c>
      <c r="H50" s="15">
        <f>IF(J49&lt;参数!B$6,H49+F50,F50)+IFERROR(E50*H49,0)</f>
        <v>14.553439250227919</v>
      </c>
      <c r="I50" s="15">
        <f t="shared" si="1"/>
        <v>71846.254615385173</v>
      </c>
      <c r="J50" s="8">
        <f t="shared" si="2"/>
        <v>0.46625009419153418</v>
      </c>
      <c r="K50" s="1">
        <f>IF(J50&gt;参数!B$6,I50,0)</f>
        <v>0</v>
      </c>
      <c r="L50" s="1">
        <f t="shared" si="3"/>
        <v>-1000</v>
      </c>
      <c r="M50" s="12">
        <f t="shared" si="4"/>
        <v>2.303767342234087</v>
      </c>
    </row>
    <row r="51" spans="1:13" x14ac:dyDescent="0.15">
      <c r="A51" s="2">
        <v>40574</v>
      </c>
      <c r="B51" s="1">
        <f>参数!B$2</f>
        <v>1000</v>
      </c>
      <c r="C51" s="1">
        <f>IF(J50&lt;参数!B$6,C50+B51,B51)</f>
        <v>50000</v>
      </c>
      <c r="D51" s="12">
        <v>4610.8599999999997</v>
      </c>
      <c r="E51" s="3"/>
      <c r="F51" s="3">
        <f t="shared" si="0"/>
        <v>0.21685759272673646</v>
      </c>
      <c r="G51" s="3">
        <f>IF(B51/(1+参数!B$4)/D51*参数!B$4&lt;参数!B$3,参数!B$3,B51/(1+参数!B$4)/D51*参数!B$4)</f>
        <v>0.1</v>
      </c>
      <c r="H51" s="15">
        <f>IF(J50&lt;参数!B$6,H50+F51,F51)+IFERROR(E51*H50,0)</f>
        <v>14.770296842954656</v>
      </c>
      <c r="I51" s="15">
        <f t="shared" si="1"/>
        <v>68103.770901305892</v>
      </c>
      <c r="J51" s="8">
        <f t="shared" si="2"/>
        <v>0.36207541802611787</v>
      </c>
      <c r="K51" s="1">
        <f>IF(J51&gt;参数!B$6,I51,0)</f>
        <v>0</v>
      </c>
      <c r="L51" s="1">
        <f t="shared" si="3"/>
        <v>-1000</v>
      </c>
      <c r="M51" s="12">
        <f t="shared" si="4"/>
        <v>2.1517016739076675</v>
      </c>
    </row>
    <row r="52" spans="1:13" x14ac:dyDescent="0.15">
      <c r="A52" s="2">
        <v>40602</v>
      </c>
      <c r="B52" s="1">
        <f>参数!B$2</f>
        <v>1000</v>
      </c>
      <c r="C52" s="1">
        <f>IF(J51&lt;参数!B$6,C51+B52,B52)</f>
        <v>51000</v>
      </c>
      <c r="D52" s="12">
        <v>5095.21</v>
      </c>
      <c r="E52" s="3"/>
      <c r="F52" s="3">
        <f t="shared" si="0"/>
        <v>0.19624313816309827</v>
      </c>
      <c r="G52" s="3">
        <f>IF(B52/(1+参数!B$4)/D52*参数!B$4&lt;参数!B$3,参数!B$3,B52/(1+参数!B$4)/D52*参数!B$4)</f>
        <v>0.1</v>
      </c>
      <c r="H52" s="15">
        <f>IF(J51&lt;参数!B$6,H51+F52,F52)+IFERROR(E52*H51,0)</f>
        <v>14.966539981117753</v>
      </c>
      <c r="I52" s="15">
        <f t="shared" si="1"/>
        <v>76257.664177190993</v>
      </c>
      <c r="J52" s="8">
        <f t="shared" si="2"/>
        <v>0.49524831719982343</v>
      </c>
      <c r="K52" s="1">
        <f>IF(J52&gt;参数!B$6,I52,0)</f>
        <v>0</v>
      </c>
      <c r="L52" s="1">
        <f t="shared" si="3"/>
        <v>-1000</v>
      </c>
      <c r="M52" s="12">
        <f t="shared" si="4"/>
        <v>2.377728208167476</v>
      </c>
    </row>
    <row r="53" spans="1:13" x14ac:dyDescent="0.15">
      <c r="A53" s="2">
        <v>40633</v>
      </c>
      <c r="B53" s="1">
        <f>参数!B$2</f>
        <v>1000</v>
      </c>
      <c r="C53" s="1">
        <f>IF(J52&lt;参数!B$6,C52+B53,B53)</f>
        <v>52000</v>
      </c>
      <c r="D53" s="12">
        <v>5000.3999999999996</v>
      </c>
      <c r="E53" s="3"/>
      <c r="F53" s="3">
        <f t="shared" si="0"/>
        <v>0.19996400287976962</v>
      </c>
      <c r="G53" s="3">
        <f>IF(B53/(1+参数!B$4)/D53*参数!B$4&lt;参数!B$3,参数!B$3,B53/(1+参数!B$4)/D53*参数!B$4)</f>
        <v>0.1</v>
      </c>
      <c r="H53" s="15">
        <f>IF(J52&lt;参数!B$6,H52+F53,F53)+IFERROR(E53*H52,0)</f>
        <v>15.166503983997522</v>
      </c>
      <c r="I53" s="15">
        <f t="shared" si="1"/>
        <v>75838.586521581208</v>
      </c>
      <c r="J53" s="8">
        <f t="shared" si="2"/>
        <v>0.4584343561842541</v>
      </c>
      <c r="K53" s="1">
        <f>IF(J53&gt;参数!B$6,I53,0)</f>
        <v>0</v>
      </c>
      <c r="L53" s="1">
        <f t="shared" si="3"/>
        <v>-1000</v>
      </c>
      <c r="M53" s="12">
        <f t="shared" si="4"/>
        <v>2.333484219908629</v>
      </c>
    </row>
    <row r="54" spans="1:13" x14ac:dyDescent="0.15">
      <c r="A54" s="2">
        <v>40662</v>
      </c>
      <c r="B54" s="1">
        <f>参数!B$2</f>
        <v>1000</v>
      </c>
      <c r="C54" s="1">
        <f>IF(J53&lt;参数!B$6,C53+B54,B54)</f>
        <v>53000</v>
      </c>
      <c r="D54" s="12">
        <v>4836.87</v>
      </c>
      <c r="E54" s="3"/>
      <c r="F54" s="3">
        <f t="shared" si="0"/>
        <v>0.20672459669166218</v>
      </c>
      <c r="G54" s="3">
        <f>IF(B54/(1+参数!B$4)/D54*参数!B$4&lt;参数!B$3,参数!B$3,B54/(1+参数!B$4)/D54*参数!B$4)</f>
        <v>0.1</v>
      </c>
      <c r="H54" s="15">
        <f>IF(J53&lt;参数!B$6,H53+F54,F54)+IFERROR(E54*H53,0)</f>
        <v>15.373228580689185</v>
      </c>
      <c r="I54" s="15">
        <f t="shared" si="1"/>
        <v>74358.308125078096</v>
      </c>
      <c r="J54" s="8">
        <f t="shared" si="2"/>
        <v>0.40298694575619054</v>
      </c>
      <c r="K54" s="1">
        <f>IF(J54&gt;参数!B$6,I54,0)</f>
        <v>0</v>
      </c>
      <c r="L54" s="1">
        <f t="shared" si="3"/>
        <v>-1000</v>
      </c>
      <c r="M54" s="12">
        <f t="shared" si="4"/>
        <v>2.2571713900386872</v>
      </c>
    </row>
    <row r="55" spans="1:13" x14ac:dyDescent="0.15">
      <c r="A55" s="2">
        <v>40694</v>
      </c>
      <c r="B55" s="1">
        <f>参数!B$2</f>
        <v>1000</v>
      </c>
      <c r="C55" s="1">
        <f>IF(J54&lt;参数!B$6,C54+B55,B55)</f>
        <v>54000</v>
      </c>
      <c r="D55" s="12">
        <v>4444.28</v>
      </c>
      <c r="E55" s="3"/>
      <c r="F55" s="3">
        <f t="shared" si="0"/>
        <v>0.22498582447550561</v>
      </c>
      <c r="G55" s="3">
        <f>IF(B55/(1+参数!B$4)/D55*参数!B$4&lt;参数!B$3,参数!B$3,B55/(1+参数!B$4)/D55*参数!B$4)</f>
        <v>0.1</v>
      </c>
      <c r="H55" s="15">
        <f>IF(J54&lt;参数!B$6,H54+F55,F55)+IFERROR(E55*H54,0)</f>
        <v>15.59821440516469</v>
      </c>
      <c r="I55" s="15">
        <f t="shared" si="1"/>
        <v>69322.832316585322</v>
      </c>
      <c r="J55" s="8">
        <f t="shared" si="2"/>
        <v>0.28375615401083931</v>
      </c>
      <c r="K55" s="1">
        <f>IF(J55&gt;参数!B$6,I55,0)</f>
        <v>0</v>
      </c>
      <c r="L55" s="1">
        <f t="shared" si="3"/>
        <v>-1000</v>
      </c>
      <c r="M55" s="12">
        <f t="shared" si="4"/>
        <v>2.0739655325285025</v>
      </c>
    </row>
    <row r="56" spans="1:13" x14ac:dyDescent="0.15">
      <c r="A56" s="2">
        <v>40724</v>
      </c>
      <c r="B56" s="1">
        <f>参数!B$2</f>
        <v>1000</v>
      </c>
      <c r="C56" s="1">
        <f>IF(J55&lt;参数!B$6,C55+B56,B56)</f>
        <v>55000</v>
      </c>
      <c r="D56" s="12">
        <v>4579.33</v>
      </c>
      <c r="E56" s="3"/>
      <c r="F56" s="3">
        <f t="shared" si="0"/>
        <v>0.21835071942838799</v>
      </c>
      <c r="G56" s="3">
        <f>IF(B56/(1+参数!B$4)/D56*参数!B$4&lt;参数!B$3,参数!B$3,B56/(1+参数!B$4)/D56*参数!B$4)</f>
        <v>0.1</v>
      </c>
      <c r="H56" s="15">
        <f>IF(J55&lt;参数!B$6,H55+F56,F56)+IFERROR(E56*H55,0)</f>
        <v>15.816565124593078</v>
      </c>
      <c r="I56" s="15">
        <f t="shared" si="1"/>
        <v>72429.271172002816</v>
      </c>
      <c r="J56" s="8">
        <f t="shared" si="2"/>
        <v>0.31689583949096023</v>
      </c>
      <c r="K56" s="1">
        <f>IF(J56&gt;参数!B$6,I56,0)</f>
        <v>0</v>
      </c>
      <c r="L56" s="1">
        <f t="shared" si="3"/>
        <v>-1000</v>
      </c>
      <c r="M56" s="12">
        <f t="shared" si="4"/>
        <v>2.1369878995188754</v>
      </c>
    </row>
    <row r="57" spans="1:13" x14ac:dyDescent="0.15">
      <c r="A57" s="2">
        <v>40753</v>
      </c>
      <c r="B57" s="1">
        <f>参数!B$2</f>
        <v>1000</v>
      </c>
      <c r="C57" s="1">
        <f>IF(J56&lt;参数!B$6,C56+B57,B57)</f>
        <v>56000</v>
      </c>
      <c r="D57" s="12">
        <v>4628.32</v>
      </c>
      <c r="E57" s="3"/>
      <c r="F57" s="3">
        <f t="shared" si="0"/>
        <v>0.21603951325751028</v>
      </c>
      <c r="G57" s="3">
        <f>IF(B57/(1+参数!B$4)/D57*参数!B$4&lt;参数!B$3,参数!B$3,B57/(1+参数!B$4)/D57*参数!B$4)</f>
        <v>0.1</v>
      </c>
      <c r="H57" s="15">
        <f>IF(J56&lt;参数!B$6,H56+F57,F57)+IFERROR(E57*H56,0)</f>
        <v>16.032604637850589</v>
      </c>
      <c r="I57" s="15">
        <f t="shared" si="1"/>
        <v>74204.02469745664</v>
      </c>
      <c r="J57" s="8">
        <f t="shared" si="2"/>
        <v>0.32507186959743994</v>
      </c>
      <c r="K57" s="1">
        <f>IF(J57&gt;参数!B$6,I57,0)</f>
        <v>0</v>
      </c>
      <c r="L57" s="1">
        <f t="shared" si="3"/>
        <v>-1000</v>
      </c>
      <c r="M57" s="12">
        <f t="shared" si="4"/>
        <v>2.1598495489735838</v>
      </c>
    </row>
    <row r="58" spans="1:13" x14ac:dyDescent="0.15">
      <c r="A58" s="2">
        <v>40786</v>
      </c>
      <c r="B58" s="1">
        <f>参数!B$2</f>
        <v>1000</v>
      </c>
      <c r="C58" s="1">
        <f>IF(J57&lt;参数!B$6,C57+B58,B58)</f>
        <v>57000</v>
      </c>
      <c r="D58" s="12">
        <v>4430.54</v>
      </c>
      <c r="E58" s="3"/>
      <c r="F58" s="3">
        <f t="shared" si="0"/>
        <v>0.22568355098926993</v>
      </c>
      <c r="G58" s="3">
        <f>IF(B58/(1+参数!B$4)/D58*参数!B$4&lt;参数!B$3,参数!B$3,B58/(1+参数!B$4)/D58*参数!B$4)</f>
        <v>0.1</v>
      </c>
      <c r="H58" s="15">
        <f>IF(J57&lt;参数!B$6,H57+F58,F58)+IFERROR(E58*H57,0)</f>
        <v>16.25828818883986</v>
      </c>
      <c r="I58" s="15">
        <f t="shared" si="1"/>
        <v>72032.996152182546</v>
      </c>
      <c r="J58" s="8">
        <f t="shared" si="2"/>
        <v>0.26373677459969369</v>
      </c>
      <c r="K58" s="1">
        <f>IF(J58&gt;参数!B$6,I58,0)</f>
        <v>0</v>
      </c>
      <c r="L58" s="1">
        <f t="shared" si="3"/>
        <v>-1000</v>
      </c>
      <c r="M58" s="12">
        <f t="shared" si="4"/>
        <v>2.0675536308443285</v>
      </c>
    </row>
    <row r="59" spans="1:13" x14ac:dyDescent="0.15">
      <c r="A59" s="2">
        <v>40816</v>
      </c>
      <c r="B59" s="1">
        <f>参数!B$2</f>
        <v>1000</v>
      </c>
      <c r="C59" s="1">
        <f>IF(J58&lt;参数!B$6,C58+B59,B59)</f>
        <v>58000</v>
      </c>
      <c r="D59" s="12">
        <v>3856.83</v>
      </c>
      <c r="E59" s="3"/>
      <c r="F59" s="3">
        <f t="shared" si="0"/>
        <v>0.25925436174267469</v>
      </c>
      <c r="G59" s="3">
        <f>IF(B59/(1+参数!B$4)/D59*参数!B$4&lt;参数!B$3,参数!B$3,B59/(1+参数!B$4)/D59*参数!B$4)</f>
        <v>0.1</v>
      </c>
      <c r="H59" s="15">
        <f>IF(J58&lt;参数!B$6,H58+F59,F59)+IFERROR(E59*H58,0)</f>
        <v>16.517542550582533</v>
      </c>
      <c r="I59" s="15">
        <f t="shared" si="1"/>
        <v>63705.35363536323</v>
      </c>
      <c r="J59" s="8">
        <f t="shared" si="2"/>
        <v>9.8368166126952206E-2</v>
      </c>
      <c r="K59" s="1">
        <f>IF(J59&gt;参数!B$6,I59,0)</f>
        <v>0</v>
      </c>
      <c r="L59" s="1">
        <f t="shared" si="3"/>
        <v>-1000</v>
      </c>
      <c r="M59" s="12">
        <f t="shared" si="4"/>
        <v>1.7998264026618271</v>
      </c>
    </row>
    <row r="60" spans="1:13" x14ac:dyDescent="0.15">
      <c r="A60" s="2">
        <v>40847</v>
      </c>
      <c r="B60" s="1">
        <f>参数!B$2</f>
        <v>1000</v>
      </c>
      <c r="C60" s="1">
        <f>IF(J59&lt;参数!B$6,C59+B60,B60)</f>
        <v>59000</v>
      </c>
      <c r="D60" s="12">
        <v>3999.36</v>
      </c>
      <c r="E60" s="3"/>
      <c r="F60" s="3">
        <f t="shared" si="0"/>
        <v>0.25001500240038405</v>
      </c>
      <c r="G60" s="3">
        <f>IF(B60/(1+参数!B$4)/D60*参数!B$4&lt;参数!B$3,参数!B$3,B60/(1+参数!B$4)/D60*参数!B$4)</f>
        <v>0.1</v>
      </c>
      <c r="H60" s="15">
        <f>IF(J59&lt;参数!B$6,H59+F60,F60)+IFERROR(E60*H59,0)</f>
        <v>16.767557552982918</v>
      </c>
      <c r="I60" s="15">
        <f t="shared" si="1"/>
        <v>67059.498975097769</v>
      </c>
      <c r="J60" s="8">
        <f t="shared" si="2"/>
        <v>0.13660167754402996</v>
      </c>
      <c r="K60" s="1">
        <f>IF(J60&gt;参数!B$6,I60,0)</f>
        <v>0</v>
      </c>
      <c r="L60" s="1">
        <f t="shared" si="3"/>
        <v>-1000</v>
      </c>
      <c r="M60" s="12">
        <f t="shared" si="4"/>
        <v>1.8663393827961319</v>
      </c>
    </row>
    <row r="61" spans="1:13" x14ac:dyDescent="0.15">
      <c r="A61" s="2">
        <v>40877</v>
      </c>
      <c r="B61" s="1">
        <f>参数!B$2</f>
        <v>1000</v>
      </c>
      <c r="C61" s="1">
        <f>IF(J60&lt;参数!B$6,C60+B61,B61)</f>
        <v>60000</v>
      </c>
      <c r="D61" s="12">
        <v>3819.94</v>
      </c>
      <c r="E61" s="3"/>
      <c r="F61" s="3">
        <f t="shared" si="0"/>
        <v>0.26175803808436782</v>
      </c>
      <c r="G61" s="3">
        <f>IF(B61/(1+参数!B$4)/D61*参数!B$4&lt;参数!B$3,参数!B$3,B61/(1+参数!B$4)/D61*参数!B$4)</f>
        <v>0.1</v>
      </c>
      <c r="H61" s="15">
        <f>IF(J60&lt;参数!B$6,H60+F61,F61)+IFERROR(E61*H60,0)</f>
        <v>17.029315591067284</v>
      </c>
      <c r="I61" s="15">
        <f t="shared" si="1"/>
        <v>65050.963798941564</v>
      </c>
      <c r="J61" s="8">
        <f t="shared" si="2"/>
        <v>8.4182729982359428E-2</v>
      </c>
      <c r="K61" s="1">
        <f>IF(J61&gt;参数!B$6,I61,0)</f>
        <v>0</v>
      </c>
      <c r="L61" s="1">
        <f t="shared" si="3"/>
        <v>-1000</v>
      </c>
      <c r="M61" s="12">
        <f t="shared" si="4"/>
        <v>1.782611333292891</v>
      </c>
    </row>
    <row r="62" spans="1:13" x14ac:dyDescent="0.15">
      <c r="A62" s="2">
        <v>40907</v>
      </c>
      <c r="B62" s="1">
        <f>参数!B$2</f>
        <v>1000</v>
      </c>
      <c r="C62" s="1">
        <f>IF(J61&lt;参数!B$6,C61+B62,B62)</f>
        <v>61000</v>
      </c>
      <c r="D62" s="12">
        <v>3266.77</v>
      </c>
      <c r="E62" s="3"/>
      <c r="F62" s="3">
        <f t="shared" si="0"/>
        <v>0.30608215454409093</v>
      </c>
      <c r="G62" s="3">
        <f>IF(B62/(1+参数!B$4)/D62*参数!B$4&lt;参数!B$3,参数!B$3,B62/(1+参数!B$4)/D62*参数!B$4)</f>
        <v>0.1</v>
      </c>
      <c r="H62" s="15">
        <f>IF(J61&lt;参数!B$6,H61+F62,F62)+IFERROR(E62*H61,0)</f>
        <v>17.335397745611374</v>
      </c>
      <c r="I62" s="15">
        <f t="shared" si="1"/>
        <v>56630.75729343087</v>
      </c>
      <c r="J62" s="8">
        <f t="shared" si="2"/>
        <v>-7.1626929615887347E-2</v>
      </c>
      <c r="K62" s="1">
        <f>IF(J62&gt;参数!B$6,I62,0)</f>
        <v>0</v>
      </c>
      <c r="L62" s="1">
        <f t="shared" si="3"/>
        <v>-1000</v>
      </c>
      <c r="M62" s="12">
        <f t="shared" si="4"/>
        <v>1.5244692914708655</v>
      </c>
    </row>
    <row r="63" spans="1:13" x14ac:dyDescent="0.15">
      <c r="A63" s="2">
        <v>40939</v>
      </c>
      <c r="B63" s="1">
        <f>参数!B$2</f>
        <v>1000</v>
      </c>
      <c r="C63" s="1">
        <f>IF(J62&lt;参数!B$6,C62+B63,B63)</f>
        <v>62000</v>
      </c>
      <c r="D63" s="12">
        <v>3294.49</v>
      </c>
      <c r="E63" s="3"/>
      <c r="F63" s="3">
        <f t="shared" si="0"/>
        <v>0.30350676432467544</v>
      </c>
      <c r="G63" s="3">
        <f>IF(B63/(1+参数!B$4)/D63*参数!B$4&lt;参数!B$3,参数!B$3,B63/(1+参数!B$4)/D63*参数!B$4)</f>
        <v>0.1</v>
      </c>
      <c r="H63" s="15">
        <f>IF(J62&lt;参数!B$6,H62+F63,F63)+IFERROR(E63*H62,0)</f>
        <v>17.638904509936051</v>
      </c>
      <c r="I63" s="15">
        <f t="shared" si="1"/>
        <v>58111.194518939214</v>
      </c>
      <c r="J63" s="8">
        <f t="shared" si="2"/>
        <v>-6.2722669049367519E-2</v>
      </c>
      <c r="K63" s="1">
        <f>IF(J63&gt;参数!B$6,I63,0)</f>
        <v>0</v>
      </c>
      <c r="L63" s="1">
        <f t="shared" si="3"/>
        <v>-1000</v>
      </c>
      <c r="M63" s="12">
        <f t="shared" si="4"/>
        <v>1.5374050931219068</v>
      </c>
    </row>
    <row r="64" spans="1:13" x14ac:dyDescent="0.15">
      <c r="A64" s="2">
        <v>40968</v>
      </c>
      <c r="B64" s="1">
        <f>参数!B$2</f>
        <v>1000</v>
      </c>
      <c r="C64" s="1">
        <f>IF(J63&lt;参数!B$6,C63+B64,B64)</f>
        <v>63000</v>
      </c>
      <c r="D64" s="12">
        <v>3696.14</v>
      </c>
      <c r="E64" s="3"/>
      <c r="F64" s="3">
        <f t="shared" si="0"/>
        <v>0.27052546710892988</v>
      </c>
      <c r="G64" s="3">
        <f>IF(B64/(1+参数!B$4)/D64*参数!B$4&lt;参数!B$3,参数!B$3,B64/(1+参数!B$4)/D64*参数!B$4)</f>
        <v>0.1</v>
      </c>
      <c r="H64" s="15">
        <f>IF(J63&lt;参数!B$6,H63+F64,F64)+IFERROR(E64*H63,0)</f>
        <v>17.909429977044979</v>
      </c>
      <c r="I64" s="15">
        <f t="shared" si="1"/>
        <v>66195.760515355025</v>
      </c>
      <c r="J64" s="8">
        <f t="shared" si="2"/>
        <v>5.0726357386587706E-2</v>
      </c>
      <c r="K64" s="1">
        <f>IF(J64&gt;参数!B$6,I64,0)</f>
        <v>0</v>
      </c>
      <c r="L64" s="1">
        <f t="shared" si="3"/>
        <v>-1000</v>
      </c>
      <c r="M64" s="12">
        <f t="shared" si="4"/>
        <v>1.7248388858037524</v>
      </c>
    </row>
    <row r="65" spans="1:13" x14ac:dyDescent="0.15">
      <c r="A65" s="2">
        <v>40998</v>
      </c>
      <c r="B65" s="1">
        <f>参数!B$2</f>
        <v>1000</v>
      </c>
      <c r="C65" s="1">
        <f>IF(J64&lt;参数!B$6,C64+B65,B65)</f>
        <v>64000</v>
      </c>
      <c r="D65" s="12">
        <v>3416.86</v>
      </c>
      <c r="E65" s="3"/>
      <c r="F65" s="3">
        <f t="shared" si="0"/>
        <v>0.29263709955924444</v>
      </c>
      <c r="G65" s="3">
        <f>IF(B65/(1+参数!B$4)/D65*参数!B$4&lt;参数!B$3,参数!B$3,B65/(1+参数!B$4)/D65*参数!B$4)</f>
        <v>0.1</v>
      </c>
      <c r="H65" s="15">
        <f>IF(J64&lt;参数!B$6,H64+F65,F65)+IFERROR(E65*H64,0)</f>
        <v>18.202067076604223</v>
      </c>
      <c r="I65" s="15">
        <f t="shared" si="1"/>
        <v>62193.914911365908</v>
      </c>
      <c r="J65" s="8">
        <f t="shared" si="2"/>
        <v>-2.8220079509907681E-2</v>
      </c>
      <c r="K65" s="1">
        <f>IF(J65&gt;参数!B$6,I65,0)</f>
        <v>0</v>
      </c>
      <c r="L65" s="1">
        <f t="shared" si="3"/>
        <v>-1000</v>
      </c>
      <c r="M65" s="12">
        <f t="shared" si="4"/>
        <v>1.5945102175099997</v>
      </c>
    </row>
    <row r="66" spans="1:13" x14ac:dyDescent="0.15">
      <c r="A66" s="2">
        <v>41026</v>
      </c>
      <c r="B66" s="1">
        <f>参数!B$2</f>
        <v>1000</v>
      </c>
      <c r="C66" s="1">
        <f>IF(J65&lt;参数!B$6,C65+B66,B66)</f>
        <v>65000</v>
      </c>
      <c r="D66" s="12">
        <v>3664.64</v>
      </c>
      <c r="E66" s="3"/>
      <c r="F66" s="3">
        <f t="shared" si="0"/>
        <v>0.27285081208522527</v>
      </c>
      <c r="G66" s="3">
        <f>IF(B66/(1+参数!B$4)/D66*参数!B$4&lt;参数!B$3,参数!B$3,B66/(1+参数!B$4)/D66*参数!B$4)</f>
        <v>0.1</v>
      </c>
      <c r="H66" s="15">
        <f>IF(J65&lt;参数!B$6,H65+F66,F66)+IFERROR(E66*H65,0)</f>
        <v>18.474917888689447</v>
      </c>
      <c r="I66" s="15">
        <f t="shared" si="1"/>
        <v>67703.923091606892</v>
      </c>
      <c r="J66" s="8">
        <f t="shared" si="2"/>
        <v>4.1598816793952276E-2</v>
      </c>
      <c r="K66" s="1">
        <f>IF(J66&gt;参数!B$6,I66,0)</f>
        <v>0</v>
      </c>
      <c r="L66" s="1">
        <f t="shared" si="3"/>
        <v>-1000</v>
      </c>
      <c r="M66" s="12">
        <f t="shared" si="4"/>
        <v>1.7101391112002964</v>
      </c>
    </row>
    <row r="67" spans="1:13" x14ac:dyDescent="0.15">
      <c r="A67" s="2">
        <v>41060</v>
      </c>
      <c r="B67" s="1">
        <f>参数!B$2</f>
        <v>1000</v>
      </c>
      <c r="C67" s="1">
        <f>IF(J66&lt;参数!B$6,C66+B67,B67)</f>
        <v>66000</v>
      </c>
      <c r="D67" s="12">
        <v>3753.59</v>
      </c>
      <c r="E67" s="3"/>
      <c r="F67" s="3">
        <f t="shared" si="0"/>
        <v>0.26638498077840145</v>
      </c>
      <c r="G67" s="3">
        <f>IF(B67/(1+参数!B$4)/D67*参数!B$4&lt;参数!B$3,参数!B$3,B67/(1+参数!B$4)/D67*参数!B$4)</f>
        <v>0.1</v>
      </c>
      <c r="H67" s="15">
        <f>IF(J66&lt;参数!B$6,H66+F67,F67)+IFERROR(E67*H66,0)</f>
        <v>18.741302869467848</v>
      </c>
      <c r="I67" s="15">
        <f t="shared" si="1"/>
        <v>70347.167037805819</v>
      </c>
      <c r="J67" s="8">
        <f t="shared" si="2"/>
        <v>6.5866167239482021E-2</v>
      </c>
      <c r="K67" s="1">
        <f>IF(J67&gt;参数!B$6,I67,0)</f>
        <v>0</v>
      </c>
      <c r="L67" s="1">
        <f t="shared" si="3"/>
        <v>-1000</v>
      </c>
      <c r="M67" s="12">
        <f t="shared" si="4"/>
        <v>1.7516484747233891</v>
      </c>
    </row>
    <row r="68" spans="1:13" x14ac:dyDescent="0.15">
      <c r="A68" s="2">
        <v>41089</v>
      </c>
      <c r="B68" s="1">
        <f>参数!B$2</f>
        <v>1000</v>
      </c>
      <c r="C68" s="1">
        <f>IF(J67&lt;参数!B$6,C67+B68,B68)</f>
        <v>67000</v>
      </c>
      <c r="D68" s="12">
        <v>3470.96</v>
      </c>
      <c r="E68" s="3"/>
      <c r="F68" s="3">
        <f t="shared" ref="F68:F125" si="5">(B68-G68)/D68</f>
        <v>0.2880759213589324</v>
      </c>
      <c r="G68" s="3">
        <f>IF(B68/(1+参数!B$4)/D68*参数!B$4&lt;参数!B$3,参数!B$3,B68/(1+参数!B$4)/D68*参数!B$4)</f>
        <v>0.1</v>
      </c>
      <c r="H68" s="15">
        <f>IF(J67&lt;参数!B$6,H67+F68,F68)+IFERROR(E68*H67,0)</f>
        <v>19.02937879082678</v>
      </c>
      <c r="I68" s="15">
        <f t="shared" ref="I68:I125" si="6">D68*H68</f>
        <v>66050.21260780812</v>
      </c>
      <c r="J68" s="8">
        <f t="shared" ref="J68:J125" si="7">I68/C68-1</f>
        <v>-1.4175931226744432E-2</v>
      </c>
      <c r="K68" s="1">
        <f>IF(J68&gt;参数!B$6,I68,0)</f>
        <v>0</v>
      </c>
      <c r="L68" s="1">
        <f t="shared" ref="L68:L125" si="8">IF(A68=MAX(A:A),-B68+K68+I68,-B68+K68)</f>
        <v>-1000</v>
      </c>
      <c r="M68" s="12">
        <f t="shared" ref="M68:M125" si="9">M67*(IFERROR(D68+E68,D68))/D67</f>
        <v>1.6197564970670462</v>
      </c>
    </row>
    <row r="69" spans="1:13" x14ac:dyDescent="0.15">
      <c r="A69" s="2">
        <v>41121</v>
      </c>
      <c r="B69" s="1">
        <f>参数!B$2</f>
        <v>1000</v>
      </c>
      <c r="C69" s="1">
        <f>IF(J68&lt;参数!B$6,C68+B69,B69)</f>
        <v>68000</v>
      </c>
      <c r="D69" s="12">
        <v>3159.19</v>
      </c>
      <c r="E69" s="3"/>
      <c r="F69" s="3">
        <f t="shared" si="5"/>
        <v>0.31650518012528528</v>
      </c>
      <c r="G69" s="3">
        <f>IF(B69/(1+参数!B$4)/D69*参数!B$4&lt;参数!B$3,参数!B$3,B69/(1+参数!B$4)/D69*参数!B$4)</f>
        <v>0.1</v>
      </c>
      <c r="H69" s="15">
        <f>IF(J68&lt;参数!B$6,H68+F69,F69)+IFERROR(E69*H68,0)</f>
        <v>19.345883970952066</v>
      </c>
      <c r="I69" s="15">
        <f t="shared" si="6"/>
        <v>61117.323182192056</v>
      </c>
      <c r="J69" s="8">
        <f t="shared" si="7"/>
        <v>-0.10121583555599922</v>
      </c>
      <c r="K69" s="1">
        <f>IF(J69&gt;参数!B$6,I69,0)</f>
        <v>0</v>
      </c>
      <c r="L69" s="1">
        <f t="shared" si="8"/>
        <v>-1000</v>
      </c>
      <c r="M69" s="12">
        <f t="shared" si="9"/>
        <v>1.4742660612537286</v>
      </c>
    </row>
    <row r="70" spans="1:13" x14ac:dyDescent="0.15">
      <c r="A70" s="2">
        <v>41152</v>
      </c>
      <c r="B70" s="1">
        <f>参数!B$2</f>
        <v>1000</v>
      </c>
      <c r="C70" s="1">
        <f>IF(J69&lt;参数!B$6,C69+B70,B70)</f>
        <v>69000</v>
      </c>
      <c r="D70" s="12">
        <v>3139.5</v>
      </c>
      <c r="E70" s="3"/>
      <c r="F70" s="3">
        <f t="shared" si="5"/>
        <v>0.31849020544672718</v>
      </c>
      <c r="G70" s="3">
        <f>IF(B70/(1+参数!B$4)/D70*参数!B$4&lt;参数!B$3,参数!B$3,B70/(1+参数!B$4)/D70*参数!B$4)</f>
        <v>0.1</v>
      </c>
      <c r="H70" s="15">
        <f>IF(J69&lt;参数!B$6,H69+F70,F70)+IFERROR(E70*H69,0)</f>
        <v>19.664374176398795</v>
      </c>
      <c r="I70" s="15">
        <f t="shared" si="6"/>
        <v>61736.302726804017</v>
      </c>
      <c r="J70" s="8">
        <f t="shared" si="7"/>
        <v>-0.10527097497385485</v>
      </c>
      <c r="K70" s="1">
        <f>IF(J70&gt;参数!B$6,I70,0)</f>
        <v>0</v>
      </c>
      <c r="L70" s="1">
        <f t="shared" si="8"/>
        <v>-1000</v>
      </c>
      <c r="M70" s="12">
        <f t="shared" si="9"/>
        <v>1.4650775354777905</v>
      </c>
    </row>
    <row r="71" spans="1:13" x14ac:dyDescent="0.15">
      <c r="A71" s="2">
        <v>41180</v>
      </c>
      <c r="B71" s="1">
        <f>参数!B$2</f>
        <v>1000</v>
      </c>
      <c r="C71" s="1">
        <f>IF(J70&lt;参数!B$6,C70+B71,B71)</f>
        <v>70000</v>
      </c>
      <c r="D71" s="12">
        <v>3199.75</v>
      </c>
      <c r="E71" s="3"/>
      <c r="F71" s="3">
        <f t="shared" si="5"/>
        <v>0.31249316352840067</v>
      </c>
      <c r="G71" s="3">
        <f>IF(B71/(1+参数!B$4)/D71*参数!B$4&lt;参数!B$3,参数!B$3,B71/(1+参数!B$4)/D71*参数!B$4)</f>
        <v>0.1</v>
      </c>
      <c r="H71" s="15">
        <f>IF(J70&lt;参数!B$6,H70+F71,F71)+IFERROR(E71*H70,0)</f>
        <v>19.976867339927196</v>
      </c>
      <c r="I71" s="15">
        <f t="shared" si="6"/>
        <v>63920.981270932047</v>
      </c>
      <c r="J71" s="8">
        <f t="shared" si="7"/>
        <v>-8.6843124700970775E-2</v>
      </c>
      <c r="K71" s="1">
        <f>IF(J71&gt;参数!B$6,I71,0)</f>
        <v>0</v>
      </c>
      <c r="L71" s="1">
        <f t="shared" si="8"/>
        <v>-1000</v>
      </c>
      <c r="M71" s="12">
        <f t="shared" si="9"/>
        <v>1.4931937710288454</v>
      </c>
    </row>
    <row r="72" spans="1:13" x14ac:dyDescent="0.15">
      <c r="A72" s="2">
        <v>41213</v>
      </c>
      <c r="B72" s="1">
        <f>参数!B$2</f>
        <v>1000</v>
      </c>
      <c r="C72" s="1">
        <f>IF(J71&lt;参数!B$6,C71+B72,B72)</f>
        <v>71000</v>
      </c>
      <c r="D72" s="12">
        <v>3168.1</v>
      </c>
      <c r="E72" s="3"/>
      <c r="F72" s="3">
        <f t="shared" si="5"/>
        <v>0.31561503740412233</v>
      </c>
      <c r="G72" s="3">
        <f>IF(B72/(1+参数!B$4)/D72*参数!B$4&lt;参数!B$3,参数!B$3,B72/(1+参数!B$4)/D72*参数!B$4)</f>
        <v>0.1</v>
      </c>
      <c r="H72" s="15">
        <f>IF(J71&lt;参数!B$6,H71+F72,F72)+IFERROR(E72*H71,0)</f>
        <v>20.292482377331318</v>
      </c>
      <c r="I72" s="15">
        <f t="shared" si="6"/>
        <v>64288.613419623347</v>
      </c>
      <c r="J72" s="8">
        <f t="shared" si="7"/>
        <v>-9.4526571554600758E-2</v>
      </c>
      <c r="K72" s="1">
        <f>IF(J72&gt;参数!B$6,I72,0)</f>
        <v>0</v>
      </c>
      <c r="L72" s="1">
        <f t="shared" si="8"/>
        <v>-1000</v>
      </c>
      <c r="M72" s="12">
        <f t="shared" si="9"/>
        <v>1.4784239974987063</v>
      </c>
    </row>
    <row r="73" spans="1:13" x14ac:dyDescent="0.15">
      <c r="A73" s="2">
        <v>41243</v>
      </c>
      <c r="B73" s="1">
        <f>参数!B$2</f>
        <v>1000</v>
      </c>
      <c r="C73" s="1">
        <f>IF(J72&lt;参数!B$6,C72+B73,B73)</f>
        <v>72000</v>
      </c>
      <c r="D73" s="12">
        <v>2816.62</v>
      </c>
      <c r="E73" s="3"/>
      <c r="F73" s="3">
        <f t="shared" si="5"/>
        <v>0.35499996449645321</v>
      </c>
      <c r="G73" s="3">
        <f>IF(B73/(1+参数!B$4)/D73*参数!B$4&lt;参数!B$3,参数!B$3,B73/(1+参数!B$4)/D73*参数!B$4)</f>
        <v>0.1</v>
      </c>
      <c r="H73" s="15">
        <f>IF(J72&lt;参数!B$6,H72+F73,F73)+IFERROR(E73*H72,0)</f>
        <v>20.647482341827772</v>
      </c>
      <c r="I73" s="15">
        <f t="shared" si="6"/>
        <v>58156.111713638937</v>
      </c>
      <c r="J73" s="8">
        <f t="shared" si="7"/>
        <v>-0.19227622619945917</v>
      </c>
      <c r="K73" s="1">
        <f>IF(J73&gt;参数!B$6,I73,0)</f>
        <v>0</v>
      </c>
      <c r="L73" s="1">
        <f t="shared" si="8"/>
        <v>-1000</v>
      </c>
      <c r="M73" s="12">
        <f t="shared" si="9"/>
        <v>1.3144025124948098</v>
      </c>
    </row>
    <row r="74" spans="1:13" x14ac:dyDescent="0.15">
      <c r="A74" s="2">
        <v>41274</v>
      </c>
      <c r="B74" s="1">
        <f>参数!B$2</f>
        <v>1000</v>
      </c>
      <c r="C74" s="1">
        <f>IF(J73&lt;参数!B$6,C73+B74,B74)</f>
        <v>73000</v>
      </c>
      <c r="D74" s="12">
        <v>3275.86</v>
      </c>
      <c r="E74" s="3"/>
      <c r="F74" s="3">
        <f t="shared" si="5"/>
        <v>0.30523282435757326</v>
      </c>
      <c r="G74" s="3">
        <f>IF(B74/(1+参数!B$4)/D74*参数!B$4&lt;参数!B$3,参数!B$3,B74/(1+参数!B$4)/D74*参数!B$4)</f>
        <v>0.1</v>
      </c>
      <c r="H74" s="15">
        <f>IF(J73&lt;参数!B$6,H73+F74,F74)+IFERROR(E74*H73,0)</f>
        <v>20.952715166185346</v>
      </c>
      <c r="I74" s="15">
        <f t="shared" si="6"/>
        <v>68638.161504299933</v>
      </c>
      <c r="J74" s="8">
        <f t="shared" si="7"/>
        <v>-5.9751212269863907E-2</v>
      </c>
      <c r="K74" s="1">
        <f>IF(J74&gt;参数!B$6,I74,0)</f>
        <v>0</v>
      </c>
      <c r="L74" s="1">
        <f t="shared" si="8"/>
        <v>-1000</v>
      </c>
      <c r="M74" s="12">
        <f t="shared" si="9"/>
        <v>1.5287112264278631</v>
      </c>
    </row>
    <row r="75" spans="1:13" x14ac:dyDescent="0.15">
      <c r="A75" s="2">
        <v>41305</v>
      </c>
      <c r="B75" s="1">
        <f>参数!B$2</f>
        <v>1000</v>
      </c>
      <c r="C75" s="1">
        <f>IF(J74&lt;参数!B$6,C74+B75,B75)</f>
        <v>74000</v>
      </c>
      <c r="D75" s="12">
        <v>3479.64</v>
      </c>
      <c r="E75" s="3"/>
      <c r="F75" s="3">
        <f t="shared" si="5"/>
        <v>0.28735731282546473</v>
      </c>
      <c r="G75" s="3">
        <f>IF(B75/(1+参数!B$4)/D75*参数!B$4&lt;参数!B$3,参数!B$3,B75/(1+参数!B$4)/D75*参数!B$4)</f>
        <v>0.1</v>
      </c>
      <c r="H75" s="15">
        <f>IF(J74&lt;参数!B$6,H74+F75,F75)+IFERROR(E75*H74,0)</f>
        <v>21.240072479010809</v>
      </c>
      <c r="I75" s="15">
        <f t="shared" si="6"/>
        <v>73907.805800865171</v>
      </c>
      <c r="J75" s="8">
        <f t="shared" si="7"/>
        <v>-1.245867555876079E-3</v>
      </c>
      <c r="K75" s="1">
        <f>IF(J75&gt;参数!B$6,I75,0)</f>
        <v>0</v>
      </c>
      <c r="L75" s="1">
        <f t="shared" si="8"/>
        <v>-1000</v>
      </c>
      <c r="M75" s="12">
        <f t="shared" si="9"/>
        <v>1.6238071016244435</v>
      </c>
    </row>
    <row r="76" spans="1:13" x14ac:dyDescent="0.15">
      <c r="A76" s="2">
        <v>41333</v>
      </c>
      <c r="B76" s="1">
        <f>参数!B$2</f>
        <v>1000</v>
      </c>
      <c r="C76" s="1">
        <f>IF(J75&lt;参数!B$6,C75+B76,B76)</f>
        <v>75000</v>
      </c>
      <c r="D76" s="12">
        <v>3608.2</v>
      </c>
      <c r="E76" s="3"/>
      <c r="F76" s="3">
        <f t="shared" si="5"/>
        <v>0.27711878498974557</v>
      </c>
      <c r="G76" s="3">
        <f>IF(B76/(1+参数!B$4)/D76*参数!B$4&lt;参数!B$3,参数!B$3,B76/(1+参数!B$4)/D76*参数!B$4)</f>
        <v>0.1</v>
      </c>
      <c r="H76" s="15">
        <f>IF(J75&lt;参数!B$6,H75+F76,F76)+IFERROR(E76*H75,0)</f>
        <v>21.517191264000555</v>
      </c>
      <c r="I76" s="15">
        <f t="shared" si="6"/>
        <v>77638.329518766797</v>
      </c>
      <c r="J76" s="8">
        <f t="shared" si="7"/>
        <v>3.5177726916890695E-2</v>
      </c>
      <c r="K76" s="1">
        <f>IF(J76&gt;参数!B$6,I76,0)</f>
        <v>0</v>
      </c>
      <c r="L76" s="1">
        <f t="shared" si="8"/>
        <v>-1000</v>
      </c>
      <c r="M76" s="12">
        <f t="shared" si="9"/>
        <v>1.6838008483869933</v>
      </c>
    </row>
    <row r="77" spans="1:13" x14ac:dyDescent="0.15">
      <c r="A77" s="2">
        <v>41362</v>
      </c>
      <c r="B77" s="1">
        <f>参数!B$2</f>
        <v>1000</v>
      </c>
      <c r="C77" s="1">
        <f>IF(J76&lt;参数!B$6,C76+B77,B77)</f>
        <v>76000</v>
      </c>
      <c r="D77" s="12">
        <v>3447.29</v>
      </c>
      <c r="E77" s="3"/>
      <c r="F77" s="3">
        <f t="shared" si="5"/>
        <v>0.29005392641756278</v>
      </c>
      <c r="G77" s="3">
        <f>IF(B77/(1+参数!B$4)/D77*参数!B$4&lt;参数!B$3,参数!B$3,B77/(1+参数!B$4)/D77*参数!B$4)</f>
        <v>0.1</v>
      </c>
      <c r="H77" s="15">
        <f>IF(J76&lt;参数!B$6,H76+F77,F77)+IFERROR(E77*H76,0)</f>
        <v>21.807245190418119</v>
      </c>
      <c r="I77" s="15">
        <f t="shared" si="6"/>
        <v>75175.898272476479</v>
      </c>
      <c r="J77" s="8">
        <f t="shared" si="7"/>
        <v>-1.0843443783204232E-2</v>
      </c>
      <c r="K77" s="1">
        <f>IF(J77&gt;参数!B$6,I77,0)</f>
        <v>0</v>
      </c>
      <c r="L77" s="1">
        <f t="shared" si="8"/>
        <v>-1000</v>
      </c>
      <c r="M77" s="12">
        <f t="shared" si="9"/>
        <v>1.6087106664364499</v>
      </c>
    </row>
    <row r="78" spans="1:13" x14ac:dyDescent="0.15">
      <c r="A78" s="2">
        <v>41390</v>
      </c>
      <c r="B78" s="1">
        <f>参数!B$2</f>
        <v>1000</v>
      </c>
      <c r="C78" s="1">
        <f>IF(J77&lt;参数!B$6,C77+B78,B78)</f>
        <v>77000</v>
      </c>
      <c r="D78" s="12">
        <v>3367.77</v>
      </c>
      <c r="E78" s="3"/>
      <c r="F78" s="3">
        <f t="shared" si="5"/>
        <v>0.29690269822464121</v>
      </c>
      <c r="G78" s="3">
        <f>IF(B78/(1+参数!B$4)/D78*参数!B$4&lt;参数!B$3,参数!B$3,B78/(1+参数!B$4)/D78*参数!B$4)</f>
        <v>0.1</v>
      </c>
      <c r="H78" s="15">
        <f>IF(J77&lt;参数!B$6,H77+F78,F78)+IFERROR(E78*H77,0)</f>
        <v>22.10414788864276</v>
      </c>
      <c r="I78" s="15">
        <f t="shared" si="6"/>
        <v>74441.686134934425</v>
      </c>
      <c r="J78" s="8">
        <f t="shared" si="7"/>
        <v>-3.3224855390462049E-2</v>
      </c>
      <c r="K78" s="1">
        <f>IF(J78&gt;参数!B$6,I78,0)</f>
        <v>0</v>
      </c>
      <c r="L78" s="1">
        <f t="shared" si="8"/>
        <v>-1000</v>
      </c>
      <c r="M78" s="12">
        <f t="shared" si="9"/>
        <v>1.5716019021041696</v>
      </c>
    </row>
    <row r="79" spans="1:13" x14ac:dyDescent="0.15">
      <c r="A79" s="2">
        <v>41425</v>
      </c>
      <c r="B79" s="1">
        <f>参数!B$2</f>
        <v>1000</v>
      </c>
      <c r="C79" s="1">
        <f>IF(J78&lt;参数!B$6,C78+B79,B79)</f>
        <v>78000</v>
      </c>
      <c r="D79" s="12">
        <v>3841.22</v>
      </c>
      <c r="E79" s="3"/>
      <c r="F79" s="3">
        <f t="shared" si="5"/>
        <v>0.26030792300362904</v>
      </c>
      <c r="G79" s="3">
        <f>IF(B79/(1+参数!B$4)/D79*参数!B$4&lt;参数!B$3,参数!B$3,B79/(1+参数!B$4)/D79*参数!B$4)</f>
        <v>0.1</v>
      </c>
      <c r="H79" s="15">
        <f>IF(J78&lt;参数!B$6,H78+F79,F79)+IFERROR(E79*H78,0)</f>
        <v>22.364455811646391</v>
      </c>
      <c r="I79" s="15">
        <f t="shared" si="6"/>
        <v>85906.794952812343</v>
      </c>
      <c r="J79" s="8">
        <f t="shared" si="7"/>
        <v>0.10136916606169666</v>
      </c>
      <c r="K79" s="1">
        <f>IF(J79&gt;参数!B$6,I79,0)</f>
        <v>0</v>
      </c>
      <c r="L79" s="1">
        <f t="shared" si="8"/>
        <v>-1000</v>
      </c>
      <c r="M79" s="12">
        <f t="shared" si="9"/>
        <v>1.7925418476916708</v>
      </c>
    </row>
    <row r="80" spans="1:13" x14ac:dyDescent="0.15">
      <c r="A80" s="2">
        <v>41453</v>
      </c>
      <c r="B80" s="1">
        <f>参数!B$2</f>
        <v>1000</v>
      </c>
      <c r="C80" s="1">
        <f>IF(J79&lt;参数!B$6,C79+B80,B80)</f>
        <v>79000</v>
      </c>
      <c r="D80" s="12">
        <v>3235.98</v>
      </c>
      <c r="E80" s="3"/>
      <c r="F80" s="3">
        <f t="shared" si="5"/>
        <v>0.30899449316744848</v>
      </c>
      <c r="G80" s="3">
        <f>IF(B80/(1+参数!B$4)/D80*参数!B$4&lt;参数!B$3,参数!B$3,B80/(1+参数!B$4)/D80*参数!B$4)</f>
        <v>0.1</v>
      </c>
      <c r="H80" s="15">
        <f>IF(J79&lt;参数!B$6,H79+F80,F80)+IFERROR(E80*H79,0)</f>
        <v>22.673450304813841</v>
      </c>
      <c r="I80" s="15">
        <f t="shared" si="6"/>
        <v>73370.83171737149</v>
      </c>
      <c r="J80" s="8">
        <f t="shared" si="7"/>
        <v>-7.1255294716816575E-2</v>
      </c>
      <c r="K80" s="1">
        <f>IF(J80&gt;参数!B$6,I80,0)</f>
        <v>0</v>
      </c>
      <c r="L80" s="1">
        <f t="shared" si="8"/>
        <v>-1000</v>
      </c>
      <c r="M80" s="12">
        <f t="shared" si="9"/>
        <v>1.5101008451203768</v>
      </c>
    </row>
    <row r="81" spans="1:13" x14ac:dyDescent="0.15">
      <c r="A81" s="2">
        <v>41486</v>
      </c>
      <c r="B81" s="1">
        <f>参数!B$2</f>
        <v>1000</v>
      </c>
      <c r="C81" s="1">
        <f>IF(J80&lt;参数!B$6,C80+B81,B81)</f>
        <v>80000</v>
      </c>
      <c r="D81" s="12">
        <v>3430.74</v>
      </c>
      <c r="E81" s="3"/>
      <c r="F81" s="3">
        <f t="shared" si="5"/>
        <v>0.29145315587890658</v>
      </c>
      <c r="G81" s="3">
        <f>IF(B81/(1+参数!B$4)/D81*参数!B$4&lt;参数!B$3,参数!B$3,B81/(1+参数!B$4)/D81*参数!B$4)</f>
        <v>0.1</v>
      </c>
      <c r="H81" s="15">
        <f>IF(J80&lt;参数!B$6,H80+F81,F81)+IFERROR(E81*H80,0)</f>
        <v>22.964903460692746</v>
      </c>
      <c r="I81" s="15">
        <f t="shared" si="6"/>
        <v>78786.612898737032</v>
      </c>
      <c r="J81" s="8">
        <f t="shared" si="7"/>
        <v>-1.5167338765787131E-2</v>
      </c>
      <c r="K81" s="1">
        <f>IF(J81&gt;参数!B$6,I81,0)</f>
        <v>0</v>
      </c>
      <c r="L81" s="1">
        <f t="shared" si="8"/>
        <v>-1000</v>
      </c>
      <c r="M81" s="12">
        <f t="shared" si="9"/>
        <v>1.6009874515257452</v>
      </c>
    </row>
    <row r="82" spans="1:13" x14ac:dyDescent="0.15">
      <c r="A82" s="2">
        <v>41516</v>
      </c>
      <c r="B82" s="1">
        <f>参数!B$2</f>
        <v>1000</v>
      </c>
      <c r="C82" s="1">
        <f>IF(J81&lt;参数!B$6,C81+B82,B82)</f>
        <v>81000</v>
      </c>
      <c r="D82" s="12">
        <v>3664.15</v>
      </c>
      <c r="E82" s="3"/>
      <c r="F82" s="3">
        <f t="shared" si="5"/>
        <v>0.27288729991949018</v>
      </c>
      <c r="G82" s="3">
        <f>IF(B82/(1+参数!B$4)/D82*参数!B$4&lt;参数!B$3,参数!B$3,B82/(1+参数!B$4)/D82*参数!B$4)</f>
        <v>0.1</v>
      </c>
      <c r="H82" s="15">
        <f>IF(J81&lt;参数!B$6,H81+F82,F82)+IFERROR(E82*H81,0)</f>
        <v>23.237790760612235</v>
      </c>
      <c r="I82" s="15">
        <f t="shared" si="6"/>
        <v>85146.751015497328</v>
      </c>
      <c r="J82" s="8">
        <f t="shared" si="7"/>
        <v>5.1194456981448422E-2</v>
      </c>
      <c r="K82" s="1">
        <f>IF(J82&gt;参数!B$6,I82,0)</f>
        <v>0</v>
      </c>
      <c r="L82" s="1">
        <f t="shared" si="8"/>
        <v>-1000</v>
      </c>
      <c r="M82" s="12">
        <f t="shared" si="9"/>
        <v>1.7099104480397989</v>
      </c>
    </row>
    <row r="83" spans="1:13" x14ac:dyDescent="0.15">
      <c r="A83" s="2">
        <v>41547</v>
      </c>
      <c r="B83" s="1">
        <f>参数!B$2</f>
        <v>1000</v>
      </c>
      <c r="C83" s="1">
        <f>IF(J82&lt;参数!B$6,C82+B83,B83)</f>
        <v>82000</v>
      </c>
      <c r="D83" s="12">
        <v>3872.89</v>
      </c>
      <c r="E83" s="3"/>
      <c r="F83" s="3">
        <f t="shared" si="5"/>
        <v>0.25817929246634941</v>
      </c>
      <c r="G83" s="3">
        <f>IF(B83/(1+参数!B$4)/D83*参数!B$4&lt;参数!B$3,参数!B$3,B83/(1+参数!B$4)/D83*参数!B$4)</f>
        <v>0.1</v>
      </c>
      <c r="H83" s="15">
        <f>IF(J82&lt;参数!B$6,H82+F83,F83)+IFERROR(E83*H82,0)</f>
        <v>23.495970053078583</v>
      </c>
      <c r="I83" s="15">
        <f t="shared" si="6"/>
        <v>90997.307458867508</v>
      </c>
      <c r="J83" s="8">
        <f t="shared" si="7"/>
        <v>0.10972326169350621</v>
      </c>
      <c r="K83" s="1">
        <f>IF(J83&gt;参数!B$6,I83,0)</f>
        <v>0</v>
      </c>
      <c r="L83" s="1">
        <f t="shared" si="8"/>
        <v>-1000</v>
      </c>
      <c r="M83" s="12">
        <f t="shared" si="9"/>
        <v>1.8073209544120346</v>
      </c>
    </row>
    <row r="84" spans="1:13" x14ac:dyDescent="0.15">
      <c r="A84" s="2">
        <v>41578</v>
      </c>
      <c r="B84" s="1">
        <f>参数!B$2</f>
        <v>1000</v>
      </c>
      <c r="C84" s="1">
        <f>IF(J83&lt;参数!B$6,C83+B84,B84)</f>
        <v>83000</v>
      </c>
      <c r="D84" s="12">
        <v>3713.83</v>
      </c>
      <c r="E84" s="3"/>
      <c r="F84" s="3">
        <f t="shared" si="5"/>
        <v>0.26923687944790148</v>
      </c>
      <c r="G84" s="3">
        <f>IF(B84/(1+参数!B$4)/D84*参数!B$4&lt;参数!B$3,参数!B$3,B84/(1+参数!B$4)/D84*参数!B$4)</f>
        <v>0.1</v>
      </c>
      <c r="H84" s="15">
        <f>IF(J83&lt;参数!B$6,H83+F84,F84)+IFERROR(E84*H83,0)</f>
        <v>23.765206932526485</v>
      </c>
      <c r="I84" s="15">
        <f t="shared" si="6"/>
        <v>88259.938462224833</v>
      </c>
      <c r="J84" s="8">
        <f t="shared" si="7"/>
        <v>6.3372752556925649E-2</v>
      </c>
      <c r="K84" s="1">
        <f>IF(J84&gt;参数!B$6,I84,0)</f>
        <v>0</v>
      </c>
      <c r="L84" s="1">
        <f t="shared" si="8"/>
        <v>-1000</v>
      </c>
      <c r="M84" s="12">
        <f t="shared" si="9"/>
        <v>1.7330940925572496</v>
      </c>
    </row>
    <row r="85" spans="1:13" x14ac:dyDescent="0.15">
      <c r="A85" s="2">
        <v>41607</v>
      </c>
      <c r="B85" s="1">
        <f>参数!B$2</f>
        <v>1000</v>
      </c>
      <c r="C85" s="1">
        <f>IF(J84&lt;参数!B$6,C84+B85,B85)</f>
        <v>84000</v>
      </c>
      <c r="D85" s="12">
        <v>3946.38</v>
      </c>
      <c r="E85" s="3"/>
      <c r="F85" s="3">
        <f t="shared" si="5"/>
        <v>0.25337144420963009</v>
      </c>
      <c r="G85" s="3">
        <f>IF(B85/(1+参数!B$4)/D85*参数!B$4&lt;参数!B$3,参数!B$3,B85/(1+参数!B$4)/D85*参数!B$4)</f>
        <v>0.1</v>
      </c>
      <c r="H85" s="15">
        <f>IF(J84&lt;参数!B$6,H84+F85,F85)+IFERROR(E85*H84,0)</f>
        <v>24.018578376736116</v>
      </c>
      <c r="I85" s="15">
        <f t="shared" si="6"/>
        <v>94786.437334383882</v>
      </c>
      <c r="J85" s="8">
        <f t="shared" si="7"/>
        <v>0.12840996826647477</v>
      </c>
      <c r="K85" s="1">
        <f>IF(J85&gt;参数!B$6,I85,0)</f>
        <v>0</v>
      </c>
      <c r="L85" s="1">
        <f t="shared" si="8"/>
        <v>-1000</v>
      </c>
      <c r="M85" s="12">
        <f t="shared" si="9"/>
        <v>1.8416157618916533</v>
      </c>
    </row>
    <row r="86" spans="1:13" x14ac:dyDescent="0.15">
      <c r="A86" s="2">
        <v>41639</v>
      </c>
      <c r="B86" s="1">
        <f>参数!B$2</f>
        <v>1000</v>
      </c>
      <c r="C86" s="1">
        <f>IF(J85&lt;参数!B$6,C85+B86,B86)</f>
        <v>85000</v>
      </c>
      <c r="D86" s="12">
        <v>3829.1</v>
      </c>
      <c r="E86" s="3"/>
      <c r="F86" s="3">
        <f t="shared" si="5"/>
        <v>0.26113185866130423</v>
      </c>
      <c r="G86" s="3">
        <f>IF(B86/(1+参数!B$4)/D86*参数!B$4&lt;参数!B$3,参数!B$3,B86/(1+参数!B$4)/D86*参数!B$4)</f>
        <v>0.1</v>
      </c>
      <c r="H86" s="15">
        <f>IF(J85&lt;参数!B$6,H85+F86,F86)+IFERROR(E86*H85,0)</f>
        <v>24.27971023539742</v>
      </c>
      <c r="I86" s="15">
        <f t="shared" si="6"/>
        <v>92969.438462360267</v>
      </c>
      <c r="J86" s="8">
        <f t="shared" si="7"/>
        <v>9.3758099557179619E-2</v>
      </c>
      <c r="K86" s="1">
        <f>IF(J86&gt;参数!B$6,I86,0)</f>
        <v>0</v>
      </c>
      <c r="L86" s="1">
        <f t="shared" si="8"/>
        <v>-1000</v>
      </c>
      <c r="M86" s="12">
        <f t="shared" si="9"/>
        <v>1.7868859344156747</v>
      </c>
    </row>
    <row r="87" spans="1:13" x14ac:dyDescent="0.15">
      <c r="A87" s="2">
        <v>41669</v>
      </c>
      <c r="B87" s="1">
        <f>参数!B$2</f>
        <v>1000</v>
      </c>
      <c r="C87" s="1">
        <f>IF(J86&lt;参数!B$6,C86+B87,B87)</f>
        <v>86000</v>
      </c>
      <c r="D87" s="12">
        <v>3885.42</v>
      </c>
      <c r="E87" s="3"/>
      <c r="F87" s="3">
        <f t="shared" si="5"/>
        <v>0.25734669611007305</v>
      </c>
      <c r="G87" s="3">
        <f>IF(B87/(1+参数!B$4)/D87*参数!B$4&lt;参数!B$3,参数!B$3,B87/(1+参数!B$4)/D87*参数!B$4)</f>
        <v>0.1</v>
      </c>
      <c r="H87" s="15">
        <f>IF(J86&lt;参数!B$6,H86+F87,F87)+IFERROR(E87*H86,0)</f>
        <v>24.537056931507493</v>
      </c>
      <c r="I87" s="15">
        <f t="shared" si="6"/>
        <v>95336.771742817844</v>
      </c>
      <c r="J87" s="8">
        <f t="shared" si="7"/>
        <v>0.10856711328857949</v>
      </c>
      <c r="K87" s="1">
        <f>IF(J87&gt;参数!B$6,I87,0)</f>
        <v>0</v>
      </c>
      <c r="L87" s="1">
        <f t="shared" si="8"/>
        <v>-1000</v>
      </c>
      <c r="M87" s="12">
        <f t="shared" si="9"/>
        <v>1.8131681980876317</v>
      </c>
    </row>
    <row r="88" spans="1:13" x14ac:dyDescent="0.15">
      <c r="A88" s="2">
        <v>41698</v>
      </c>
      <c r="B88" s="1">
        <f>参数!B$2</f>
        <v>1000</v>
      </c>
      <c r="C88" s="1">
        <f>IF(J87&lt;参数!B$6,C87+B88,B88)</f>
        <v>87000</v>
      </c>
      <c r="D88" s="12">
        <v>3975.93</v>
      </c>
      <c r="E88" s="3"/>
      <c r="F88" s="3">
        <f t="shared" si="5"/>
        <v>0.25148833103198498</v>
      </c>
      <c r="G88" s="3">
        <f>IF(B88/(1+参数!B$4)/D88*参数!B$4&lt;参数!B$3,参数!B$3,B88/(1+参数!B$4)/D88*参数!B$4)</f>
        <v>0.1</v>
      </c>
      <c r="H88" s="15">
        <f>IF(J87&lt;参数!B$6,H87+F88,F88)+IFERROR(E88*H87,0)</f>
        <v>24.788545262539479</v>
      </c>
      <c r="I88" s="15">
        <f t="shared" si="6"/>
        <v>98557.52076568859</v>
      </c>
      <c r="J88" s="8">
        <f t="shared" si="7"/>
        <v>0.13284506627228265</v>
      </c>
      <c r="K88" s="1">
        <f>IF(J88&gt;参数!B$6,I88,0)</f>
        <v>0</v>
      </c>
      <c r="L88" s="1">
        <f t="shared" si="8"/>
        <v>-1000</v>
      </c>
      <c r="M88" s="12">
        <f t="shared" si="9"/>
        <v>1.855405550448229</v>
      </c>
    </row>
    <row r="89" spans="1:13" x14ac:dyDescent="0.15">
      <c r="A89" s="2">
        <v>41729</v>
      </c>
      <c r="B89" s="1">
        <f>参数!B$2</f>
        <v>1000</v>
      </c>
      <c r="C89" s="1">
        <f>IF(J88&lt;参数!B$6,C88+B89,B89)</f>
        <v>88000</v>
      </c>
      <c r="D89" s="12">
        <v>3840.54</v>
      </c>
      <c r="E89" s="3"/>
      <c r="F89" s="3">
        <f t="shared" si="5"/>
        <v>0.26035401271696168</v>
      </c>
      <c r="G89" s="3">
        <f>IF(B89/(1+参数!B$4)/D89*参数!B$4&lt;参数!B$3,参数!B$3,B89/(1+参数!B$4)/D89*参数!B$4)</f>
        <v>0.1</v>
      </c>
      <c r="H89" s="15">
        <f>IF(J88&lt;参数!B$6,H88+F89,F89)+IFERROR(E89*H88,0)</f>
        <v>25.048899275256442</v>
      </c>
      <c r="I89" s="15">
        <f t="shared" si="6"/>
        <v>96201.299622593375</v>
      </c>
      <c r="J89" s="8">
        <f t="shared" si="7"/>
        <v>9.3196586620379218E-2</v>
      </c>
      <c r="K89" s="1">
        <f>IF(J89&gt;参数!B$6,I89,0)</f>
        <v>0</v>
      </c>
      <c r="L89" s="1">
        <f t="shared" si="8"/>
        <v>-1000</v>
      </c>
      <c r="M89" s="12">
        <f t="shared" si="9"/>
        <v>1.7922245192240409</v>
      </c>
    </row>
    <row r="90" spans="1:13" x14ac:dyDescent="0.15">
      <c r="A90" s="2">
        <v>41759</v>
      </c>
      <c r="B90" s="1">
        <f>参数!B$2</f>
        <v>1000</v>
      </c>
      <c r="C90" s="1">
        <f>IF(J89&lt;参数!B$6,C89+B90,B90)</f>
        <v>89000</v>
      </c>
      <c r="D90" s="12">
        <v>3766.17</v>
      </c>
      <c r="E90" s="3"/>
      <c r="F90" s="3">
        <f t="shared" si="5"/>
        <v>0.26549518476330064</v>
      </c>
      <c r="G90" s="3">
        <f>IF(B90/(1+参数!B$4)/D90*参数!B$4&lt;参数!B$3,参数!B$3,B90/(1+参数!B$4)/D90*参数!B$4)</f>
        <v>0.1</v>
      </c>
      <c r="H90" s="15">
        <f>IF(J89&lt;参数!B$6,H89+F90,F90)+IFERROR(E90*H89,0)</f>
        <v>25.314394460019741</v>
      </c>
      <c r="I90" s="15">
        <f t="shared" si="6"/>
        <v>95338.312983492549</v>
      </c>
      <c r="J90" s="8">
        <f t="shared" si="7"/>
        <v>7.1216999814523119E-2</v>
      </c>
      <c r="K90" s="1">
        <f>IF(J90&gt;参数!B$6,I90,0)</f>
        <v>0</v>
      </c>
      <c r="L90" s="1">
        <f t="shared" si="8"/>
        <v>-1000</v>
      </c>
      <c r="M90" s="12">
        <f t="shared" si="9"/>
        <v>1.757519051374548</v>
      </c>
    </row>
    <row r="91" spans="1:13" x14ac:dyDescent="0.15">
      <c r="A91" s="2">
        <v>41789</v>
      </c>
      <c r="B91" s="1">
        <f>参数!B$2</f>
        <v>1000</v>
      </c>
      <c r="C91" s="1">
        <f>IF(J90&lt;参数!B$6,C90+B91,B91)</f>
        <v>90000</v>
      </c>
      <c r="D91" s="12">
        <v>3829.24</v>
      </c>
      <c r="E91" s="3"/>
      <c r="F91" s="3">
        <f t="shared" si="5"/>
        <v>0.26112231147695103</v>
      </c>
      <c r="G91" s="3">
        <f>IF(B91/(1+参数!B$4)/D91*参数!B$4&lt;参数!B$3,参数!B$3,B91/(1+参数!B$4)/D91*参数!B$4)</f>
        <v>0.1</v>
      </c>
      <c r="H91" s="15">
        <f>IF(J90&lt;参数!B$6,H90+F91,F91)+IFERROR(E91*H90,0)</f>
        <v>25.575516771496691</v>
      </c>
      <c r="I91" s="15">
        <f t="shared" si="6"/>
        <v>97934.791842085979</v>
      </c>
      <c r="J91" s="8">
        <f t="shared" si="7"/>
        <v>8.8164353800955331E-2</v>
      </c>
      <c r="K91" s="1">
        <f>IF(J91&gt;参数!B$6,I91,0)</f>
        <v>0</v>
      </c>
      <c r="L91" s="1">
        <f t="shared" si="8"/>
        <v>-1000</v>
      </c>
      <c r="M91" s="12">
        <f t="shared" si="9"/>
        <v>1.7869512667472454</v>
      </c>
    </row>
    <row r="92" spans="1:13" x14ac:dyDescent="0.15">
      <c r="A92" s="2">
        <v>41820</v>
      </c>
      <c r="B92" s="1">
        <f>参数!B$2</f>
        <v>1000</v>
      </c>
      <c r="C92" s="1">
        <f>IF(J91&lt;参数!B$6,C91+B92,B92)</f>
        <v>91000</v>
      </c>
      <c r="D92" s="12">
        <v>3924.9</v>
      </c>
      <c r="E92" s="3"/>
      <c r="F92" s="3">
        <f t="shared" si="5"/>
        <v>0.25475808300848429</v>
      </c>
      <c r="G92" s="3">
        <f>IF(B92/(1+参数!B$4)/D92*参数!B$4&lt;参数!B$3,参数!B$3,B92/(1+参数!B$4)/D92*参数!B$4)</f>
        <v>0.1</v>
      </c>
      <c r="H92" s="15">
        <f>IF(J91&lt;参数!B$6,H91+F92,F92)+IFERROR(E92*H91,0)</f>
        <v>25.830274854505173</v>
      </c>
      <c r="I92" s="15">
        <f t="shared" si="6"/>
        <v>101381.24577644735</v>
      </c>
      <c r="J92" s="8">
        <f t="shared" si="7"/>
        <v>0.11407962391700388</v>
      </c>
      <c r="K92" s="1">
        <f>IF(J92&gt;参数!B$6,I92,0)</f>
        <v>0</v>
      </c>
      <c r="L92" s="1">
        <f t="shared" si="8"/>
        <v>-1000</v>
      </c>
      <c r="M92" s="12">
        <f t="shared" si="9"/>
        <v>1.8315919155906299</v>
      </c>
    </row>
    <row r="93" spans="1:13" x14ac:dyDescent="0.15">
      <c r="A93" s="2">
        <v>41851</v>
      </c>
      <c r="B93" s="1">
        <f>参数!B$2</f>
        <v>1000</v>
      </c>
      <c r="C93" s="1">
        <f>IF(J92&lt;参数!B$6,C92+B93,B93)</f>
        <v>92000</v>
      </c>
      <c r="D93" s="12">
        <v>4257.05</v>
      </c>
      <c r="E93" s="3"/>
      <c r="F93" s="3">
        <f t="shared" si="5"/>
        <v>0.23488096216863788</v>
      </c>
      <c r="G93" s="3">
        <f>IF(B93/(1+参数!B$4)/D93*参数!B$4&lt;参数!B$3,参数!B$3,B93/(1+参数!B$4)/D93*参数!B$4)</f>
        <v>0.1</v>
      </c>
      <c r="H93" s="15">
        <f>IF(J92&lt;参数!B$6,H92+F93,F93)+IFERROR(E93*H92,0)</f>
        <v>26.065155816673812</v>
      </c>
      <c r="I93" s="15">
        <f t="shared" si="6"/>
        <v>110960.67156937126</v>
      </c>
      <c r="J93" s="8">
        <f t="shared" si="7"/>
        <v>0.20609425618881816</v>
      </c>
      <c r="K93" s="1">
        <f>IF(J93&gt;参数!B$6,I93,0)</f>
        <v>0</v>
      </c>
      <c r="L93" s="1">
        <f t="shared" si="8"/>
        <v>-1000</v>
      </c>
      <c r="M93" s="12">
        <f t="shared" si="9"/>
        <v>1.9865928722426283</v>
      </c>
    </row>
    <row r="94" spans="1:13" x14ac:dyDescent="0.15">
      <c r="A94" s="2">
        <v>41880</v>
      </c>
      <c r="B94" s="1">
        <f>参数!B$2</f>
        <v>1000</v>
      </c>
      <c r="C94" s="1">
        <f>IF(J93&lt;参数!B$6,C93+B94,B94)</f>
        <v>93000</v>
      </c>
      <c r="D94" s="12">
        <v>4427.88</v>
      </c>
      <c r="E94" s="3"/>
      <c r="F94" s="3">
        <f t="shared" si="5"/>
        <v>0.2258191278896447</v>
      </c>
      <c r="G94" s="3">
        <f>IF(B94/(1+参数!B$4)/D94*参数!B$4&lt;参数!B$3,参数!B$3,B94/(1+参数!B$4)/D94*参数!B$4)</f>
        <v>0.1</v>
      </c>
      <c r="H94" s="15">
        <f>IF(J93&lt;参数!B$6,H93+F94,F94)+IFERROR(E94*H93,0)</f>
        <v>26.290974944563455</v>
      </c>
      <c r="I94" s="15">
        <f t="shared" si="6"/>
        <v>116413.28213753364</v>
      </c>
      <c r="J94" s="8">
        <f t="shared" si="7"/>
        <v>0.25175572190896389</v>
      </c>
      <c r="K94" s="1">
        <f>IF(J94&gt;参数!B$6,I94,0)</f>
        <v>0</v>
      </c>
      <c r="L94" s="1">
        <f t="shared" si="8"/>
        <v>-1000</v>
      </c>
      <c r="M94" s="12">
        <f t="shared" si="9"/>
        <v>2.0663123165444826</v>
      </c>
    </row>
    <row r="95" spans="1:13" x14ac:dyDescent="0.15">
      <c r="A95" s="2">
        <v>41912</v>
      </c>
      <c r="B95" s="1">
        <f>参数!B$2</f>
        <v>1000</v>
      </c>
      <c r="C95" s="1">
        <f>IF(J94&lt;参数!B$6,C94+B95,B95)</f>
        <v>94000</v>
      </c>
      <c r="D95" s="12">
        <v>4916.12</v>
      </c>
      <c r="E95" s="3"/>
      <c r="F95" s="3">
        <f t="shared" si="5"/>
        <v>0.20339210596974849</v>
      </c>
      <c r="G95" s="3">
        <f>IF(B95/(1+参数!B$4)/D95*参数!B$4&lt;参数!B$3,参数!B$3,B95/(1+参数!B$4)/D95*参数!B$4)</f>
        <v>0.1</v>
      </c>
      <c r="H95" s="15">
        <f>IF(J94&lt;参数!B$6,H94+F95,F95)+IFERROR(E95*H94,0)</f>
        <v>26.494367050533203</v>
      </c>
      <c r="I95" s="15">
        <f t="shared" si="6"/>
        <v>130249.48774446729</v>
      </c>
      <c r="J95" s="8">
        <f t="shared" si="7"/>
        <v>0.38563284834539679</v>
      </c>
      <c r="K95" s="1">
        <f>IF(J95&gt;参数!B$6,I95,0)</f>
        <v>0</v>
      </c>
      <c r="L95" s="1">
        <f t="shared" si="8"/>
        <v>-1000</v>
      </c>
      <c r="M95" s="12">
        <f t="shared" si="9"/>
        <v>2.2941541563029397</v>
      </c>
    </row>
    <row r="96" spans="1:13" x14ac:dyDescent="0.15">
      <c r="A96" s="2">
        <v>41943</v>
      </c>
      <c r="B96" s="1">
        <f>参数!B$2</f>
        <v>1000</v>
      </c>
      <c r="C96" s="1">
        <f>IF(J95&lt;参数!B$6,C95+B96,B96)</f>
        <v>95000</v>
      </c>
      <c r="D96" s="12">
        <v>4986.42</v>
      </c>
      <c r="E96" s="3"/>
      <c r="F96" s="3">
        <f t="shared" si="5"/>
        <v>0.20052462488117728</v>
      </c>
      <c r="G96" s="3">
        <f>IF(B96/(1+参数!B$4)/D96*参数!B$4&lt;参数!B$3,参数!B$3,B96/(1+参数!B$4)/D96*参数!B$4)</f>
        <v>0.1</v>
      </c>
      <c r="H96" s="15">
        <f>IF(J95&lt;参数!B$6,H95+F96,F96)+IFERROR(E96*H95,0)</f>
        <v>26.694891675414379</v>
      </c>
      <c r="I96" s="15">
        <f t="shared" si="6"/>
        <v>133111.94174811977</v>
      </c>
      <c r="J96" s="8">
        <f t="shared" si="7"/>
        <v>0.40117833419073445</v>
      </c>
      <c r="K96" s="1">
        <f>IF(J96&gt;参数!B$6,I96,0)</f>
        <v>0</v>
      </c>
      <c r="L96" s="1">
        <f t="shared" si="8"/>
        <v>-1000</v>
      </c>
      <c r="M96" s="12">
        <f t="shared" si="9"/>
        <v>2.3269603199417643</v>
      </c>
    </row>
    <row r="97" spans="1:13" x14ac:dyDescent="0.15">
      <c r="A97" s="2">
        <v>41971</v>
      </c>
      <c r="B97" s="1">
        <f>参数!B$2</f>
        <v>1000</v>
      </c>
      <c r="C97" s="1">
        <f>IF(J96&lt;参数!B$6,C96+B97,B97)</f>
        <v>96000</v>
      </c>
      <c r="D97" s="12">
        <v>5245.27</v>
      </c>
      <c r="E97" s="3"/>
      <c r="F97" s="3">
        <f t="shared" si="5"/>
        <v>0.19062889040983588</v>
      </c>
      <c r="G97" s="3">
        <f>IF(B97/(1+参数!B$4)/D97*参数!B$4&lt;参数!B$3,参数!B$3,B97/(1+参数!B$4)/D97*参数!B$4)</f>
        <v>0.1</v>
      </c>
      <c r="H97" s="15">
        <f>IF(J96&lt;参数!B$6,H96+F97,F97)+IFERROR(E97*H96,0)</f>
        <v>26.885520565824216</v>
      </c>
      <c r="I97" s="15">
        <f t="shared" si="6"/>
        <v>141021.8144583008</v>
      </c>
      <c r="J97" s="8">
        <f t="shared" si="7"/>
        <v>0.46897723394063329</v>
      </c>
      <c r="K97" s="1">
        <f>IF(J97&gt;参数!B$6,I97,0)</f>
        <v>0</v>
      </c>
      <c r="L97" s="1">
        <f t="shared" si="8"/>
        <v>-1000</v>
      </c>
      <c r="M97" s="12">
        <f t="shared" si="9"/>
        <v>2.4477551344212758</v>
      </c>
    </row>
    <row r="98" spans="1:13" x14ac:dyDescent="0.15">
      <c r="A98" s="2">
        <v>42004</v>
      </c>
      <c r="B98" s="1">
        <f>参数!B$2</f>
        <v>1000</v>
      </c>
      <c r="C98" s="1">
        <f>IF(J97&lt;参数!B$6,C97+B98,B98)</f>
        <v>97000</v>
      </c>
      <c r="D98" s="12">
        <v>5322.71</v>
      </c>
      <c r="E98" s="3"/>
      <c r="F98" s="3">
        <f t="shared" si="5"/>
        <v>0.1878554345436817</v>
      </c>
      <c r="G98" s="3">
        <f>IF(B98/(1+参数!B$4)/D98*参数!B$4&lt;参数!B$3,参数!B$3,B98/(1+参数!B$4)/D98*参数!B$4)</f>
        <v>0.1</v>
      </c>
      <c r="H98" s="15">
        <f>IF(J97&lt;参数!B$6,H97+F98,F98)+IFERROR(E98*H97,0)</f>
        <v>27.073376000367897</v>
      </c>
      <c r="I98" s="15">
        <f t="shared" si="6"/>
        <v>144103.7291709182</v>
      </c>
      <c r="J98" s="8">
        <f t="shared" si="7"/>
        <v>0.48560545537029065</v>
      </c>
      <c r="K98" s="1">
        <f>IF(J98&gt;参数!B$6,I98,0)</f>
        <v>0</v>
      </c>
      <c r="L98" s="1">
        <f t="shared" si="8"/>
        <v>-1000</v>
      </c>
      <c r="M98" s="12">
        <f t="shared" si="9"/>
        <v>2.4838932469702164</v>
      </c>
    </row>
    <row r="99" spans="1:13" x14ac:dyDescent="0.15">
      <c r="A99" s="2">
        <v>42034</v>
      </c>
      <c r="B99" s="1">
        <f>参数!B$2</f>
        <v>1000</v>
      </c>
      <c r="C99" s="1">
        <f>IF(J98&lt;参数!B$6,C98+B99,B99)</f>
        <v>98000</v>
      </c>
      <c r="D99" s="12">
        <v>5632.73</v>
      </c>
      <c r="E99" s="3"/>
      <c r="F99" s="3">
        <f t="shared" si="5"/>
        <v>0.17751605349448671</v>
      </c>
      <c r="G99" s="3">
        <f>IF(B99/(1+参数!B$4)/D99*参数!B$4&lt;参数!B$3,参数!B$3,B99/(1+参数!B$4)/D99*参数!B$4)</f>
        <v>0.1</v>
      </c>
      <c r="H99" s="15">
        <f>IF(J98&lt;参数!B$6,H98+F99,F99)+IFERROR(E99*H98,0)</f>
        <v>27.250892053862383</v>
      </c>
      <c r="I99" s="15">
        <f t="shared" si="6"/>
        <v>153496.91719855226</v>
      </c>
      <c r="J99" s="8">
        <f t="shared" si="7"/>
        <v>0.56629507345461483</v>
      </c>
      <c r="K99" s="1">
        <f>IF(J99&gt;参数!B$6,I99,0)</f>
        <v>0</v>
      </c>
      <c r="L99" s="1">
        <f t="shared" si="8"/>
        <v>-1000</v>
      </c>
      <c r="M99" s="12">
        <f t="shared" si="9"/>
        <v>2.6285670286388974</v>
      </c>
    </row>
    <row r="100" spans="1:13" x14ac:dyDescent="0.15">
      <c r="A100" s="2">
        <v>42062</v>
      </c>
      <c r="B100" s="1">
        <f>参数!B$2</f>
        <v>1000</v>
      </c>
      <c r="C100" s="1">
        <f>IF(J99&lt;参数!B$6,C99+B100,B100)</f>
        <v>99000</v>
      </c>
      <c r="D100" s="12">
        <v>6018.46</v>
      </c>
      <c r="E100" s="3"/>
      <c r="F100" s="3">
        <f t="shared" si="5"/>
        <v>0.16613884615001179</v>
      </c>
      <c r="G100" s="3">
        <f>IF(B100/(1+参数!B$4)/D100*参数!B$4&lt;参数!B$3,参数!B$3,B100/(1+参数!B$4)/D100*参数!B$4)</f>
        <v>0.1</v>
      </c>
      <c r="H100" s="15">
        <f>IF(J99&lt;参数!B$6,H99+F100,F100)+IFERROR(E100*H99,0)</f>
        <v>27.417030900012396</v>
      </c>
      <c r="I100" s="15">
        <f t="shared" si="6"/>
        <v>165008.3037904886</v>
      </c>
      <c r="J100" s="8">
        <f t="shared" si="7"/>
        <v>0.66675054333826878</v>
      </c>
      <c r="K100" s="1">
        <f>IF(J100&gt;参数!B$6,I100,0)</f>
        <v>0</v>
      </c>
      <c r="L100" s="1">
        <f t="shared" si="8"/>
        <v>-1000</v>
      </c>
      <c r="M100" s="12">
        <f t="shared" si="9"/>
        <v>2.8085716019021079</v>
      </c>
    </row>
    <row r="101" spans="1:13" x14ac:dyDescent="0.15">
      <c r="A101" s="2">
        <v>42094</v>
      </c>
      <c r="B101" s="1">
        <f>参数!B$2</f>
        <v>1000</v>
      </c>
      <c r="C101" s="1">
        <f>IF(J100&lt;参数!B$6,C100+B101,B101)</f>
        <v>100000</v>
      </c>
      <c r="D101" s="12">
        <v>7253.1</v>
      </c>
      <c r="E101" s="3"/>
      <c r="F101" s="3">
        <f t="shared" si="5"/>
        <v>0.13785829507383049</v>
      </c>
      <c r="G101" s="3">
        <f>IF(B101/(1+参数!B$4)/D101*参数!B$4&lt;参数!B$3,参数!B$3,B101/(1+参数!B$4)/D101*参数!B$4)</f>
        <v>0.1</v>
      </c>
      <c r="H101" s="15">
        <f>IF(J100&lt;参数!B$6,H100+F101,F101)+IFERROR(E101*H100,0)</f>
        <v>27.554889195086226</v>
      </c>
      <c r="I101" s="15">
        <f t="shared" si="6"/>
        <v>199858.36682087992</v>
      </c>
      <c r="J101" s="8">
        <f t="shared" si="7"/>
        <v>0.99858366820879918</v>
      </c>
      <c r="K101" s="1">
        <f>IF(J101&gt;参数!B$6,I101,0)</f>
        <v>0</v>
      </c>
      <c r="L101" s="1">
        <f t="shared" si="8"/>
        <v>-1000</v>
      </c>
      <c r="M101" s="12">
        <f t="shared" si="9"/>
        <v>3.3847281008357921</v>
      </c>
    </row>
    <row r="102" spans="1:13" x14ac:dyDescent="0.15">
      <c r="A102" s="2">
        <v>42124</v>
      </c>
      <c r="B102" s="1">
        <f>参数!B$2</f>
        <v>1000</v>
      </c>
      <c r="C102" s="1">
        <f>IF(J101&lt;参数!B$6,C101+B102,B102)</f>
        <v>101000</v>
      </c>
      <c r="D102" s="12">
        <v>8469.67</v>
      </c>
      <c r="E102" s="3"/>
      <c r="F102" s="3">
        <f t="shared" si="5"/>
        <v>0.11805654765770095</v>
      </c>
      <c r="G102" s="3">
        <f>IF(B102/(1+参数!B$4)/D102*参数!B$4&lt;参数!B$3,参数!B$3,B102/(1+参数!B$4)/D102*参数!B$4)</f>
        <v>0.1</v>
      </c>
      <c r="H102" s="15">
        <f>IF(J101&lt;参数!B$6,H101+F102,F102)+IFERROR(E102*H101,0)</f>
        <v>27.672945742743927</v>
      </c>
      <c r="I102" s="15">
        <f t="shared" si="6"/>
        <v>234380.71836894596</v>
      </c>
      <c r="J102" s="8">
        <f t="shared" si="7"/>
        <v>1.3206011719697619</v>
      </c>
      <c r="K102" s="1">
        <f>IF(J102&gt;参数!B$6,I102,0)</f>
        <v>0</v>
      </c>
      <c r="L102" s="1">
        <f t="shared" si="8"/>
        <v>-1000</v>
      </c>
      <c r="M102" s="12">
        <f t="shared" si="9"/>
        <v>3.9524520624017154</v>
      </c>
    </row>
    <row r="103" spans="1:13" x14ac:dyDescent="0.15">
      <c r="A103" s="2">
        <v>42153</v>
      </c>
      <c r="B103" s="1">
        <f>参数!B$2</f>
        <v>1000</v>
      </c>
      <c r="C103" s="1">
        <f>IF(J102&lt;参数!B$6,C102+B103,B103)</f>
        <v>102000</v>
      </c>
      <c r="D103" s="12">
        <v>9966.84</v>
      </c>
      <c r="E103" s="3"/>
      <c r="F103" s="3">
        <f t="shared" si="5"/>
        <v>0.10032266997363257</v>
      </c>
      <c r="G103" s="3">
        <f>IF(B103/(1+参数!B$4)/D103*参数!B$4&lt;参数!B$3,参数!B$3,B103/(1+参数!B$4)/D103*参数!B$4)</f>
        <v>0.1</v>
      </c>
      <c r="H103" s="15">
        <f>IF(J102&lt;参数!B$6,H102+F103,F103)+IFERROR(E103*H102,0)</f>
        <v>27.77326841271756</v>
      </c>
      <c r="I103" s="15">
        <f t="shared" si="6"/>
        <v>276811.72254660988</v>
      </c>
      <c r="J103" s="8">
        <f t="shared" si="7"/>
        <v>1.7138404171236261</v>
      </c>
      <c r="K103" s="1">
        <f>IF(J103&gt;参数!B$6,I103,0)</f>
        <v>0</v>
      </c>
      <c r="L103" s="1">
        <f t="shared" si="8"/>
        <v>-1000</v>
      </c>
      <c r="M103" s="12">
        <f t="shared" si="9"/>
        <v>4.6511206828162033</v>
      </c>
    </row>
    <row r="104" spans="1:13" x14ac:dyDescent="0.15">
      <c r="A104" s="2">
        <v>42185</v>
      </c>
      <c r="B104" s="1">
        <f>参数!B$2</f>
        <v>1000</v>
      </c>
      <c r="C104" s="1">
        <f>IF(J103&lt;参数!B$6,C103+B104,B104)</f>
        <v>103000</v>
      </c>
      <c r="D104" s="12">
        <v>8906.02</v>
      </c>
      <c r="E104" s="3"/>
      <c r="F104" s="3">
        <f t="shared" si="5"/>
        <v>0.11227237306900276</v>
      </c>
      <c r="G104" s="3">
        <f>IF(B104/(1+参数!B$4)/D104*参数!B$4&lt;参数!B$3,参数!B$3,B104/(1+参数!B$4)/D104*参数!B$4)</f>
        <v>0.1</v>
      </c>
      <c r="H104" s="15">
        <f>IF(J103&lt;参数!B$6,H103+F104,F104)+IFERROR(E104*H103,0)</f>
        <v>27.885540785786564</v>
      </c>
      <c r="I104" s="15">
        <f t="shared" si="6"/>
        <v>248349.18394903088</v>
      </c>
      <c r="J104" s="8">
        <f t="shared" si="7"/>
        <v>1.4111571257187463</v>
      </c>
      <c r="K104" s="1">
        <f>IF(J104&gt;参数!B$6,I104,0)</f>
        <v>0</v>
      </c>
      <c r="L104" s="1">
        <f t="shared" si="8"/>
        <v>-1000</v>
      </c>
      <c r="M104" s="12">
        <f t="shared" si="9"/>
        <v>4.1560789401229243</v>
      </c>
    </row>
    <row r="105" spans="1:13" x14ac:dyDescent="0.15">
      <c r="A105" s="2">
        <v>42216</v>
      </c>
      <c r="B105" s="1">
        <f>参数!B$2</f>
        <v>1000</v>
      </c>
      <c r="C105" s="1">
        <f>IF(J104&lt;参数!B$6,C104+B105,B105)</f>
        <v>104000</v>
      </c>
      <c r="D105" s="12">
        <v>7727.06</v>
      </c>
      <c r="E105" s="3"/>
      <c r="F105" s="3">
        <f t="shared" si="5"/>
        <v>0.12940238590097655</v>
      </c>
      <c r="G105" s="3">
        <f>IF(B105/(1+参数!B$4)/D105*参数!B$4&lt;参数!B$3,参数!B$3,B105/(1+参数!B$4)/D105*参数!B$4)</f>
        <v>0.1</v>
      </c>
      <c r="H105" s="15">
        <f>IF(J104&lt;参数!B$6,H104+F105,F105)+IFERROR(E105*H104,0)</f>
        <v>28.014943171687541</v>
      </c>
      <c r="I105" s="15">
        <f t="shared" si="6"/>
        <v>216473.14678421995</v>
      </c>
      <c r="J105" s="8">
        <f t="shared" si="7"/>
        <v>1.0814725652328843</v>
      </c>
      <c r="K105" s="1">
        <f>IF(J105&gt;参数!B$6,I105,0)</f>
        <v>0</v>
      </c>
      <c r="L105" s="1">
        <f t="shared" si="8"/>
        <v>-1000</v>
      </c>
      <c r="M105" s="12">
        <f t="shared" si="9"/>
        <v>3.6059060427740164</v>
      </c>
    </row>
    <row r="106" spans="1:13" x14ac:dyDescent="0.15">
      <c r="A106" s="2">
        <v>42247</v>
      </c>
      <c r="B106" s="1">
        <f>参数!B$2</f>
        <v>1000</v>
      </c>
      <c r="C106" s="1">
        <f>IF(J105&lt;参数!B$6,C105+B106,B106)</f>
        <v>105000</v>
      </c>
      <c r="D106" s="12">
        <v>6581.31</v>
      </c>
      <c r="E106" s="3"/>
      <c r="F106" s="3">
        <f t="shared" si="5"/>
        <v>0.15193023881263759</v>
      </c>
      <c r="G106" s="3">
        <f>IF(B106/(1+参数!B$4)/D106*参数!B$4&lt;参数!B$3,参数!B$3,B106/(1+参数!B$4)/D106*参数!B$4)</f>
        <v>0.1</v>
      </c>
      <c r="H106" s="15">
        <f>IF(J105&lt;参数!B$6,H105+F106,F106)+IFERROR(E106*H105,0)</f>
        <v>28.16687341050018</v>
      </c>
      <c r="I106" s="15">
        <f t="shared" si="6"/>
        <v>185374.92564525895</v>
      </c>
      <c r="J106" s="8">
        <f t="shared" si="7"/>
        <v>0.76547548233579943</v>
      </c>
      <c r="K106" s="1">
        <f>IF(J106&gt;参数!B$6,I106,0)</f>
        <v>0</v>
      </c>
      <c r="L106" s="1">
        <f t="shared" si="8"/>
        <v>-1000</v>
      </c>
      <c r="M106" s="12">
        <f t="shared" si="9"/>
        <v>3.071230907792752</v>
      </c>
    </row>
    <row r="107" spans="1:13" x14ac:dyDescent="0.15">
      <c r="A107" s="2">
        <v>42277</v>
      </c>
      <c r="B107" s="1">
        <f>参数!B$2</f>
        <v>1000</v>
      </c>
      <c r="C107" s="1">
        <f>IF(J106&lt;参数!B$6,C106+B107,B107)</f>
        <v>106000</v>
      </c>
      <c r="D107" s="12">
        <v>6123.73</v>
      </c>
      <c r="E107" s="3"/>
      <c r="F107" s="3">
        <f t="shared" si="5"/>
        <v>0.16328283578799196</v>
      </c>
      <c r="G107" s="3">
        <f>IF(B107/(1+参数!B$4)/D107*参数!B$4&lt;参数!B$3,参数!B$3,B107/(1+参数!B$4)/D107*参数!B$4)</f>
        <v>0.1</v>
      </c>
      <c r="H107" s="15">
        <f>IF(J106&lt;参数!B$6,H106+F107,F107)+IFERROR(E107*H106,0)</f>
        <v>28.330156246288173</v>
      </c>
      <c r="I107" s="15">
        <f t="shared" si="6"/>
        <v>173486.22771008225</v>
      </c>
      <c r="J107" s="8">
        <f t="shared" si="7"/>
        <v>0.63666252556681369</v>
      </c>
      <c r="K107" s="1">
        <f>IF(J107&gt;参数!B$6,I107,0)</f>
        <v>0</v>
      </c>
      <c r="L107" s="1">
        <f t="shared" si="8"/>
        <v>-1000</v>
      </c>
      <c r="M107" s="12">
        <f t="shared" si="9"/>
        <v>2.8576968486483247</v>
      </c>
    </row>
    <row r="108" spans="1:13" x14ac:dyDescent="0.15">
      <c r="A108" s="2">
        <v>42307</v>
      </c>
      <c r="B108" s="1">
        <f>参数!B$2</f>
        <v>1000</v>
      </c>
      <c r="C108" s="1">
        <f>IF(J107&lt;参数!B$6,C107+B108,B108)</f>
        <v>107000</v>
      </c>
      <c r="D108" s="12">
        <v>7084.97</v>
      </c>
      <c r="E108" s="3"/>
      <c r="F108" s="3">
        <f t="shared" si="5"/>
        <v>0.14112974366863937</v>
      </c>
      <c r="G108" s="3">
        <f>IF(B108/(1+参数!B$4)/D108*参数!B$4&lt;参数!B$3,参数!B$3,B108/(1+参数!B$4)/D108*参数!B$4)</f>
        <v>0.1</v>
      </c>
      <c r="H108" s="15">
        <f>IF(J107&lt;参数!B$6,H107+F108,F108)+IFERROR(E108*H107,0)</f>
        <v>28.471285989956812</v>
      </c>
      <c r="I108" s="15">
        <f t="shared" si="6"/>
        <v>201718.20710026432</v>
      </c>
      <c r="J108" s="8">
        <f t="shared" si="7"/>
        <v>0.88521688878751692</v>
      </c>
      <c r="K108" s="1">
        <f>IF(J108&gt;参数!B$6,I108,0)</f>
        <v>0</v>
      </c>
      <c r="L108" s="1">
        <f t="shared" si="8"/>
        <v>-1000</v>
      </c>
      <c r="M108" s="12">
        <f t="shared" si="9"/>
        <v>3.3062686372142345</v>
      </c>
    </row>
    <row r="109" spans="1:13" x14ac:dyDescent="0.15">
      <c r="A109" s="2">
        <v>42338</v>
      </c>
      <c r="B109" s="1">
        <f>参数!B$2</f>
        <v>1000</v>
      </c>
      <c r="C109" s="1">
        <f>IF(J108&lt;参数!B$6,C108+B109,B109)</f>
        <v>108000</v>
      </c>
      <c r="D109" s="12">
        <v>7408.4</v>
      </c>
      <c r="E109" s="3"/>
      <c r="F109" s="3">
        <f t="shared" si="5"/>
        <v>0.13496841423249284</v>
      </c>
      <c r="G109" s="3">
        <f>IF(B109/(1+参数!B$4)/D109*参数!B$4&lt;参数!B$3,参数!B$3,B109/(1+参数!B$4)/D109*参数!B$4)</f>
        <v>0.1</v>
      </c>
      <c r="H109" s="15">
        <f>IF(J108&lt;参数!B$6,H108+F109,F109)+IFERROR(E109*H108,0)</f>
        <v>28.606254404189304</v>
      </c>
      <c r="I109" s="15">
        <f t="shared" si="6"/>
        <v>211926.57512799604</v>
      </c>
      <c r="J109" s="8">
        <f t="shared" si="7"/>
        <v>0.96228310303700026</v>
      </c>
      <c r="K109" s="1">
        <f>IF(J109&gt;参数!B$6,I109,0)</f>
        <v>0</v>
      </c>
      <c r="L109" s="1">
        <f t="shared" si="8"/>
        <v>-1000</v>
      </c>
      <c r="M109" s="12">
        <f t="shared" si="9"/>
        <v>3.4572003229283865</v>
      </c>
    </row>
    <row r="110" spans="1:13" x14ac:dyDescent="0.15">
      <c r="A110" s="2">
        <v>42369</v>
      </c>
      <c r="B110" s="1">
        <f>参数!B$2</f>
        <v>1000</v>
      </c>
      <c r="C110" s="1">
        <f>IF(J109&lt;参数!B$6,C109+B110,B110)</f>
        <v>109000</v>
      </c>
      <c r="D110" s="12">
        <v>7617.69</v>
      </c>
      <c r="E110" s="3"/>
      <c r="F110" s="3">
        <f t="shared" si="5"/>
        <v>0.1312602639382805</v>
      </c>
      <c r="G110" s="3">
        <f>IF(B110/(1+参数!B$4)/D110*参数!B$4&lt;参数!B$3,参数!B$3,B110/(1+参数!B$4)/D110*参数!B$4)</f>
        <v>0.1</v>
      </c>
      <c r="H110" s="15">
        <f>IF(J109&lt;参数!B$6,H109+F110,F110)+IFERROR(E110*H109,0)</f>
        <v>28.737514668127584</v>
      </c>
      <c r="I110" s="15">
        <f t="shared" si="6"/>
        <v>218913.47811224882</v>
      </c>
      <c r="J110" s="8">
        <f t="shared" si="7"/>
        <v>1.0083805331398974</v>
      </c>
      <c r="K110" s="1">
        <f>IF(J110&gt;参数!B$6,I110,0)</f>
        <v>0</v>
      </c>
      <c r="L110" s="1">
        <f t="shared" si="8"/>
        <v>-1000</v>
      </c>
      <c r="M110" s="12">
        <f t="shared" si="9"/>
        <v>3.5548674920317938</v>
      </c>
    </row>
    <row r="111" spans="1:13" x14ac:dyDescent="0.15">
      <c r="A111" s="2">
        <v>42398</v>
      </c>
      <c r="B111" s="1">
        <f>参数!B$2</f>
        <v>1000</v>
      </c>
      <c r="C111" s="1">
        <f>IF(J110&lt;参数!B$6,C110+B111,B111)</f>
        <v>110000</v>
      </c>
      <c r="D111" s="12">
        <v>5469.13</v>
      </c>
      <c r="E111" s="3"/>
      <c r="F111" s="3">
        <f t="shared" si="5"/>
        <v>0.18282615333700242</v>
      </c>
      <c r="G111" s="3">
        <f>IF(B111/(1+参数!B$4)/D111*参数!B$4&lt;参数!B$3,参数!B$3,B111/(1+参数!B$4)/D111*参数!B$4)</f>
        <v>0.1</v>
      </c>
      <c r="H111" s="15">
        <f>IF(J110&lt;参数!B$6,H110+F111,F111)+IFERROR(E111*H110,0)</f>
        <v>28.920340821464588</v>
      </c>
      <c r="I111" s="15">
        <f t="shared" si="6"/>
        <v>158169.10359689663</v>
      </c>
      <c r="J111" s="8">
        <f t="shared" si="7"/>
        <v>0.4379009417899693</v>
      </c>
      <c r="K111" s="1">
        <f>IF(J111&gt;参数!B$6,I111,0)</f>
        <v>0</v>
      </c>
      <c r="L111" s="1">
        <f t="shared" si="8"/>
        <v>-1000</v>
      </c>
      <c r="M111" s="12">
        <f t="shared" si="9"/>
        <v>2.5522215326031703</v>
      </c>
    </row>
    <row r="112" spans="1:13" x14ac:dyDescent="0.15">
      <c r="A112" s="2">
        <v>42429</v>
      </c>
      <c r="B112" s="1">
        <f>参数!B$2</f>
        <v>1000</v>
      </c>
      <c r="C112" s="1">
        <f>IF(J111&lt;参数!B$6,C111+B112,B112)</f>
        <v>111000</v>
      </c>
      <c r="D112" s="12">
        <v>5350.43</v>
      </c>
      <c r="E112" s="3"/>
      <c r="F112" s="3">
        <f t="shared" si="5"/>
        <v>0.18688217582512059</v>
      </c>
      <c r="G112" s="3">
        <f>IF(B112/(1+参数!B$4)/D112*参数!B$4&lt;参数!B$3,参数!B$3,B112/(1+参数!B$4)/D112*参数!B$4)</f>
        <v>0.1</v>
      </c>
      <c r="H112" s="15">
        <f>IF(J111&lt;参数!B$6,H111+F112,F112)+IFERROR(E112*H111,0)</f>
        <v>29.107222997289711</v>
      </c>
      <c r="I112" s="15">
        <f t="shared" si="6"/>
        <v>155736.15914138878</v>
      </c>
      <c r="J112" s="8">
        <f t="shared" si="7"/>
        <v>0.40302846073323217</v>
      </c>
      <c r="K112" s="1">
        <f>IF(J112&gt;参数!B$6,I112,0)</f>
        <v>0</v>
      </c>
      <c r="L112" s="1">
        <f t="shared" si="8"/>
        <v>-1000</v>
      </c>
      <c r="M112" s="12">
        <f t="shared" si="9"/>
        <v>2.4968290486212581</v>
      </c>
    </row>
    <row r="113" spans="1:13" x14ac:dyDescent="0.15">
      <c r="A113" s="2">
        <v>42460</v>
      </c>
      <c r="B113" s="1">
        <f>参数!B$2</f>
        <v>1000</v>
      </c>
      <c r="C113" s="1">
        <f>IF(J112&lt;参数!B$6,C112+B113,B113)</f>
        <v>112000</v>
      </c>
      <c r="D113" s="12">
        <v>6155.81</v>
      </c>
      <c r="E113" s="3"/>
      <c r="F113" s="3">
        <f t="shared" si="5"/>
        <v>0.16243191391547171</v>
      </c>
      <c r="G113" s="3">
        <f>IF(B113/(1+参数!B$4)/D113*参数!B$4&lt;参数!B$3,参数!B$3,B113/(1+参数!B$4)/D113*参数!B$4)</f>
        <v>0.1</v>
      </c>
      <c r="H113" s="15">
        <f>IF(J112&lt;参数!B$6,H112+F113,F113)+IFERROR(E113*H112,0)</f>
        <v>29.269654911205183</v>
      </c>
      <c r="I113" s="15">
        <f t="shared" si="6"/>
        <v>180178.434398946</v>
      </c>
      <c r="J113" s="8">
        <f t="shared" si="7"/>
        <v>0.60873602141916083</v>
      </c>
      <c r="K113" s="1">
        <f>IF(J113&gt;参数!B$6,I113,0)</f>
        <v>0</v>
      </c>
      <c r="L113" s="1">
        <f t="shared" si="8"/>
        <v>-1000</v>
      </c>
      <c r="M113" s="12">
        <f t="shared" si="9"/>
        <v>2.8726672857682889</v>
      </c>
    </row>
    <row r="114" spans="1:13" x14ac:dyDescent="0.15">
      <c r="A114" s="2">
        <v>42489</v>
      </c>
      <c r="B114" s="1">
        <f>参数!B$2</f>
        <v>1000</v>
      </c>
      <c r="C114" s="1">
        <f>IF(J113&lt;参数!B$6,C113+B114,B114)</f>
        <v>113000</v>
      </c>
      <c r="D114" s="12">
        <v>5985.59</v>
      </c>
      <c r="E114" s="3"/>
      <c r="F114" s="3">
        <f t="shared" si="5"/>
        <v>0.16705120130179313</v>
      </c>
      <c r="G114" s="3">
        <f>IF(B114/(1+参数!B$4)/D114*参数!B$4&lt;参数!B$3,参数!B$3,B114/(1+参数!B$4)/D114*参数!B$4)</f>
        <v>0.1</v>
      </c>
      <c r="H114" s="15">
        <f>IF(J113&lt;参数!B$6,H113+F114,F114)+IFERROR(E114*H113,0)</f>
        <v>29.436706112506975</v>
      </c>
      <c r="I114" s="15">
        <f t="shared" si="6"/>
        <v>176196.05373996063</v>
      </c>
      <c r="J114" s="8">
        <f t="shared" si="7"/>
        <v>0.55925711274301437</v>
      </c>
      <c r="K114" s="1">
        <f>IF(J114&gt;参数!B$6,I114,0)</f>
        <v>0</v>
      </c>
      <c r="L114" s="1">
        <f t="shared" si="8"/>
        <v>-1000</v>
      </c>
      <c r="M114" s="12">
        <f t="shared" si="9"/>
        <v>2.7932325037682793</v>
      </c>
    </row>
    <row r="115" spans="1:13" x14ac:dyDescent="0.15">
      <c r="A115" s="2">
        <v>42521</v>
      </c>
      <c r="B115" s="1">
        <f>参数!B$2</f>
        <v>1000</v>
      </c>
      <c r="C115" s="1">
        <f>IF(J114&lt;参数!B$6,C114+B115,B115)</f>
        <v>114000</v>
      </c>
      <c r="D115" s="12">
        <v>5947.32</v>
      </c>
      <c r="E115" s="3"/>
      <c r="F115" s="3">
        <f t="shared" si="5"/>
        <v>0.16812614757571478</v>
      </c>
      <c r="G115" s="3">
        <f>IF(B115/(1+参数!B$4)/D115*参数!B$4&lt;参数!B$3,参数!B$3,B115/(1+参数!B$4)/D115*参数!B$4)</f>
        <v>0.1</v>
      </c>
      <c r="H115" s="15">
        <f>IF(J114&lt;参数!B$6,H114+F115,F115)+IFERROR(E115*H114,0)</f>
        <v>29.604832260082691</v>
      </c>
      <c r="I115" s="15">
        <f t="shared" si="6"/>
        <v>176069.41099703498</v>
      </c>
      <c r="J115" s="8">
        <f t="shared" si="7"/>
        <v>0.54446851751785075</v>
      </c>
      <c r="K115" s="1">
        <f>IF(J115&gt;参数!B$6,I115,0)</f>
        <v>0</v>
      </c>
      <c r="L115" s="1">
        <f t="shared" si="8"/>
        <v>-1000</v>
      </c>
      <c r="M115" s="12">
        <f t="shared" si="9"/>
        <v>2.7753734442738578</v>
      </c>
    </row>
    <row r="116" spans="1:13" x14ac:dyDescent="0.15">
      <c r="A116" s="2">
        <v>42551</v>
      </c>
      <c r="B116" s="1">
        <f>参数!B$2</f>
        <v>1000</v>
      </c>
      <c r="C116" s="1">
        <f>IF(J115&lt;参数!B$6,C115+B116,B116)</f>
        <v>115000</v>
      </c>
      <c r="D116" s="12">
        <v>6123.49</v>
      </c>
      <c r="E116" s="3"/>
      <c r="F116" s="3">
        <f t="shared" si="5"/>
        <v>0.16328923538700971</v>
      </c>
      <c r="G116" s="3">
        <f>IF(B116/(1+参数!B$4)/D116*参数!B$4&lt;参数!B$3,参数!B$3,B116/(1+参数!B$4)/D116*参数!B$4)</f>
        <v>0.1</v>
      </c>
      <c r="H116" s="15">
        <f>IF(J115&lt;参数!B$6,H115+F116,F116)+IFERROR(E116*H115,0)</f>
        <v>29.7681214954697</v>
      </c>
      <c r="I116" s="15">
        <f t="shared" si="6"/>
        <v>182284.79429629375</v>
      </c>
      <c r="J116" s="8">
        <f t="shared" si="7"/>
        <v>0.58508516779385866</v>
      </c>
      <c r="K116" s="1">
        <f>IF(J116&gt;参数!B$6,I116,0)</f>
        <v>0</v>
      </c>
      <c r="L116" s="1">
        <f t="shared" si="8"/>
        <v>-1000</v>
      </c>
      <c r="M116" s="12">
        <f t="shared" si="9"/>
        <v>2.8575848503656314</v>
      </c>
    </row>
    <row r="117" spans="1:13" x14ac:dyDescent="0.15">
      <c r="A117" s="2">
        <v>42580</v>
      </c>
      <c r="B117" s="1">
        <f>参数!B$2</f>
        <v>1000</v>
      </c>
      <c r="C117" s="1">
        <f>IF(J116&lt;参数!B$6,C116+B117,B117)</f>
        <v>116000</v>
      </c>
      <c r="D117" s="12">
        <v>6202.89</v>
      </c>
      <c r="E117" s="3"/>
      <c r="F117" s="3">
        <f t="shared" si="5"/>
        <v>0.16119905398935011</v>
      </c>
      <c r="G117" s="3">
        <f>IF(B117/(1+参数!B$4)/D117*参数!B$4&lt;参数!B$3,参数!B$3,B117/(1+参数!B$4)/D117*参数!B$4)</f>
        <v>0.1</v>
      </c>
      <c r="H117" s="15">
        <f>IF(J116&lt;参数!B$6,H116+F117,F117)+IFERROR(E117*H116,0)</f>
        <v>29.92932054945905</v>
      </c>
      <c r="I117" s="15">
        <f t="shared" si="6"/>
        <v>185648.28314303406</v>
      </c>
      <c r="J117" s="8">
        <f t="shared" si="7"/>
        <v>0.60041623399167299</v>
      </c>
      <c r="K117" s="1">
        <f>IF(J117&gt;参数!B$6,I117,0)</f>
        <v>0</v>
      </c>
      <c r="L117" s="1">
        <f t="shared" si="8"/>
        <v>-1000</v>
      </c>
      <c r="M117" s="12">
        <f t="shared" si="9"/>
        <v>2.8946376155565656</v>
      </c>
    </row>
    <row r="118" spans="1:13" x14ac:dyDescent="0.15">
      <c r="A118" s="2">
        <v>42613</v>
      </c>
      <c r="B118" s="1">
        <f>参数!B$2</f>
        <v>1000</v>
      </c>
      <c r="C118" s="1">
        <f>IF(J117&lt;参数!B$6,C117+B118,B118)</f>
        <v>117000</v>
      </c>
      <c r="D118" s="12">
        <v>6434.21</v>
      </c>
      <c r="E118" s="3"/>
      <c r="F118" s="3">
        <f t="shared" si="5"/>
        <v>0.15540369369355367</v>
      </c>
      <c r="G118" s="3">
        <f>IF(B118/(1+参数!B$4)/D118*参数!B$4&lt;参数!B$3,参数!B$3,B118/(1+参数!B$4)/D118*参数!B$4)</f>
        <v>0.1</v>
      </c>
      <c r="H118" s="15">
        <f>IF(J117&lt;参数!B$6,H117+F118,F118)+IFERROR(E118*H117,0)</f>
        <v>30.084724243152603</v>
      </c>
      <c r="I118" s="15">
        <f t="shared" si="6"/>
        <v>193571.43357253491</v>
      </c>
      <c r="J118" s="8">
        <f t="shared" si="7"/>
        <v>0.65445669720115296</v>
      </c>
      <c r="K118" s="1">
        <f>IF(J118&gt;参数!B$6,I118,0)</f>
        <v>0</v>
      </c>
      <c r="L118" s="1">
        <f t="shared" si="8"/>
        <v>-1000</v>
      </c>
      <c r="M118" s="12">
        <f t="shared" si="9"/>
        <v>3.0025852936921673</v>
      </c>
    </row>
    <row r="119" spans="1:13" x14ac:dyDescent="0.15">
      <c r="A119" s="2">
        <v>42643</v>
      </c>
      <c r="B119" s="1">
        <f>参数!B$2</f>
        <v>1000</v>
      </c>
      <c r="C119" s="1">
        <f>IF(J118&lt;参数!B$6,C118+B119,B119)</f>
        <v>118000</v>
      </c>
      <c r="D119" s="12">
        <v>6328.09</v>
      </c>
      <c r="E119" s="3"/>
      <c r="F119" s="3">
        <f t="shared" si="5"/>
        <v>0.15800976281942891</v>
      </c>
      <c r="G119" s="3">
        <f>IF(B119/(1+参数!B$4)/D119*参数!B$4&lt;参数!B$3,参数!B$3,B119/(1+参数!B$4)/D119*参数!B$4)</f>
        <v>0.1</v>
      </c>
      <c r="H119" s="15">
        <f>IF(J118&lt;参数!B$6,H118+F119,F119)+IFERROR(E119*H118,0)</f>
        <v>30.242734005972032</v>
      </c>
      <c r="I119" s="15">
        <f t="shared" si="6"/>
        <v>191378.74263585155</v>
      </c>
      <c r="J119" s="8">
        <f t="shared" si="7"/>
        <v>0.62185375115128427</v>
      </c>
      <c r="K119" s="1">
        <f>IF(J119&gt;参数!B$6,I119,0)</f>
        <v>0</v>
      </c>
      <c r="L119" s="1">
        <f t="shared" si="8"/>
        <v>-1000</v>
      </c>
      <c r="M119" s="12">
        <f t="shared" si="9"/>
        <v>2.9530633863614129</v>
      </c>
    </row>
    <row r="120" spans="1:13" x14ac:dyDescent="0.15">
      <c r="A120" s="2">
        <v>42674</v>
      </c>
      <c r="B120" s="1">
        <f>参数!B$2</f>
        <v>1000</v>
      </c>
      <c r="C120" s="1">
        <f>IF(J119&lt;参数!B$6,C119+B120,B120)</f>
        <v>119000</v>
      </c>
      <c r="D120" s="12">
        <v>6452.21</v>
      </c>
      <c r="E120" s="3"/>
      <c r="F120" s="3">
        <f t="shared" si="5"/>
        <v>0.15497015751192228</v>
      </c>
      <c r="G120" s="3">
        <f>IF(B120/(1+参数!B$4)/D120*参数!B$4&lt;参数!B$3,参数!B$3,B120/(1+参数!B$4)/D120*参数!B$4)</f>
        <v>0.1</v>
      </c>
      <c r="H120" s="15">
        <f>IF(J119&lt;参数!B$6,H119+F120,F120)+IFERROR(E120*H119,0)</f>
        <v>30.397704163483954</v>
      </c>
      <c r="I120" s="15">
        <f t="shared" si="6"/>
        <v>196132.37078067282</v>
      </c>
      <c r="J120" s="8">
        <f t="shared" si="7"/>
        <v>0.64817118303086407</v>
      </c>
      <c r="K120" s="1">
        <f>IF(J120&gt;参数!B$6,I120,0)</f>
        <v>0</v>
      </c>
      <c r="L120" s="1">
        <f t="shared" si="8"/>
        <v>-1000</v>
      </c>
      <c r="M120" s="12">
        <f t="shared" si="9"/>
        <v>3.0109851648941421</v>
      </c>
    </row>
    <row r="121" spans="1:13" x14ac:dyDescent="0.15">
      <c r="A121" s="2">
        <v>42704</v>
      </c>
      <c r="B121" s="1">
        <f>参数!B$2</f>
        <v>1000</v>
      </c>
      <c r="C121" s="1">
        <f>IF(J120&lt;参数!B$6,C120+B121,B121)</f>
        <v>120000</v>
      </c>
      <c r="D121" s="12">
        <v>6585.58</v>
      </c>
      <c r="E121" s="3"/>
      <c r="F121" s="3">
        <f t="shared" si="5"/>
        <v>0.15183172932376496</v>
      </c>
      <c r="G121" s="3">
        <f>IF(B121/(1+参数!B$4)/D121*参数!B$4&lt;参数!B$3,参数!B$3,B121/(1+参数!B$4)/D121*参数!B$4)</f>
        <v>0.1</v>
      </c>
      <c r="H121" s="15">
        <f>IF(J120&lt;参数!B$6,H120+F121,F121)+IFERROR(E121*H120,0)</f>
        <v>30.549535892807718</v>
      </c>
      <c r="I121" s="15">
        <f t="shared" si="6"/>
        <v>201186.41258495665</v>
      </c>
      <c r="J121" s="8">
        <f t="shared" si="7"/>
        <v>0.67655343820797209</v>
      </c>
      <c r="K121" s="1">
        <f>IF(J121&gt;参数!B$6,I121,0)</f>
        <v>0</v>
      </c>
      <c r="L121" s="1">
        <f t="shared" si="8"/>
        <v>-1000</v>
      </c>
      <c r="M121" s="12">
        <f t="shared" si="9"/>
        <v>3.0732235439056641</v>
      </c>
    </row>
    <row r="122" spans="1:13" x14ac:dyDescent="0.15">
      <c r="A122" s="2">
        <v>42734</v>
      </c>
      <c r="B122" s="1">
        <f>参数!B$2</f>
        <v>1000</v>
      </c>
      <c r="C122" s="1">
        <f>IF(J121&lt;参数!B$6,C121+B122,B122)</f>
        <v>121000</v>
      </c>
      <c r="D122" s="12">
        <v>6263.63</v>
      </c>
      <c r="E122" s="3"/>
      <c r="F122" s="3">
        <f t="shared" si="5"/>
        <v>0.15963586610320213</v>
      </c>
      <c r="G122" s="3">
        <f>IF(B122/(1+参数!B$4)/D122*参数!B$4&lt;参数!B$3,参数!B$3,B122/(1+参数!B$4)/D122*参数!B$4)</f>
        <v>0.1</v>
      </c>
      <c r="H122" s="15">
        <f>IF(J121&lt;参数!B$6,H121+F122,F122)+IFERROR(E122*H121,0)</f>
        <v>30.709171758910919</v>
      </c>
      <c r="I122" s="15">
        <f t="shared" si="6"/>
        <v>192350.88950426719</v>
      </c>
      <c r="J122" s="8">
        <f t="shared" si="7"/>
        <v>0.58967677276253871</v>
      </c>
      <c r="K122" s="1">
        <f>IF(J122&gt;参数!B$6,I122,0)</f>
        <v>0</v>
      </c>
      <c r="L122" s="1">
        <f t="shared" si="8"/>
        <v>-1000</v>
      </c>
      <c r="M122" s="12">
        <f t="shared" si="9"/>
        <v>2.9229825142681185</v>
      </c>
    </row>
    <row r="123" spans="1:13" x14ac:dyDescent="0.15">
      <c r="A123" s="2">
        <v>42761</v>
      </c>
      <c r="B123" s="1">
        <f>参数!B$2</f>
        <v>1000</v>
      </c>
      <c r="C123" s="1">
        <f>IF(J122&lt;参数!B$6,C122+B123,B123)</f>
        <v>122000</v>
      </c>
      <c r="D123" s="12">
        <v>6223.71</v>
      </c>
      <c r="E123" s="3"/>
      <c r="F123" s="3">
        <f t="shared" si="5"/>
        <v>0.16065979938011249</v>
      </c>
      <c r="G123" s="3">
        <f>IF(B123/(1+参数!B$4)/D123*参数!B$4&lt;参数!B$3,参数!B$3,B123/(1+参数!B$4)/D123*参数!B$4)</f>
        <v>0.1</v>
      </c>
      <c r="H123" s="15">
        <f>IF(J122&lt;参数!B$6,H122+F123,F123)+IFERROR(E123*H122,0)</f>
        <v>30.869831558291033</v>
      </c>
      <c r="I123" s="15">
        <f t="shared" si="6"/>
        <v>192124.87936765148</v>
      </c>
      <c r="J123" s="8">
        <f t="shared" si="7"/>
        <v>0.5747940931774711</v>
      </c>
      <c r="K123" s="1">
        <f>IF(J123&gt;参数!B$6,I123,0)</f>
        <v>0</v>
      </c>
      <c r="L123" s="1">
        <f t="shared" si="8"/>
        <v>-1000</v>
      </c>
      <c r="M123" s="12">
        <f t="shared" si="9"/>
        <v>2.9043534665801833</v>
      </c>
    </row>
    <row r="124" spans="1:13" x14ac:dyDescent="0.15">
      <c r="A124" s="2">
        <v>42794</v>
      </c>
      <c r="B124" s="1">
        <f>参数!B$2</f>
        <v>1000</v>
      </c>
      <c r="C124" s="1">
        <f>IF(J123&lt;参数!B$6,C123+B124,B124)</f>
        <v>123000</v>
      </c>
      <c r="D124" s="12">
        <v>6450.97</v>
      </c>
      <c r="E124" s="3"/>
      <c r="F124" s="3">
        <f t="shared" si="5"/>
        <v>0.15499994574459344</v>
      </c>
      <c r="G124" s="3">
        <f>IF(B124/(1+参数!B$4)/D124*参数!B$4&lt;参数!B$3,参数!B$3,B124/(1+参数!B$4)/D124*参数!B$4)</f>
        <v>0.1</v>
      </c>
      <c r="H124" s="15">
        <f>IF(J123&lt;参数!B$6,H123+F124,F124)+IFERROR(E124*H123,0)</f>
        <v>31.024831504035625</v>
      </c>
      <c r="I124" s="15">
        <f t="shared" si="6"/>
        <v>200140.2572875887</v>
      </c>
      <c r="J124" s="8">
        <f t="shared" si="7"/>
        <v>0.62715656331372927</v>
      </c>
      <c r="K124" s="1">
        <f>IF(J124&gt;参数!B$6,I124,0)</f>
        <v>0</v>
      </c>
      <c r="L124" s="1">
        <f t="shared" si="8"/>
        <v>-1000</v>
      </c>
      <c r="M124" s="12">
        <f t="shared" si="9"/>
        <v>3.0104065071002291</v>
      </c>
    </row>
    <row r="125" spans="1:13" x14ac:dyDescent="0.15">
      <c r="A125" s="2">
        <v>42803</v>
      </c>
      <c r="B125" s="1">
        <f>参数!B$2</f>
        <v>1000</v>
      </c>
      <c r="C125" s="1">
        <f>IF(J124&lt;参数!B$6,C124+B125,B125)</f>
        <v>124000</v>
      </c>
      <c r="D125" s="12">
        <v>6447.92</v>
      </c>
      <c r="E125" s="3"/>
      <c r="F125" s="3">
        <f t="shared" si="5"/>
        <v>0.15507326393627713</v>
      </c>
      <c r="G125" s="3">
        <f>IF(B125/(1+参数!B$4)/D125*参数!B$4&lt;参数!B$3,参数!B$3,B125/(1+参数!B$4)/D125*参数!B$4)</f>
        <v>0.1</v>
      </c>
      <c r="H125" s="15">
        <f>IF(J124&lt;参数!B$6,H124+F125,F125)+IFERROR(E125*H124,0)</f>
        <v>31.179904767971902</v>
      </c>
      <c r="I125" s="15">
        <f t="shared" si="6"/>
        <v>201045.53155150139</v>
      </c>
      <c r="J125" s="8">
        <f t="shared" si="7"/>
        <v>0.62133493186694677</v>
      </c>
      <c r="K125" s="1">
        <f>IF(J125&gt;参数!B$6,I125,0)</f>
        <v>0</v>
      </c>
      <c r="L125" s="1">
        <f t="shared" si="8"/>
        <v>200045.53155150139</v>
      </c>
      <c r="M125" s="12">
        <f t="shared" si="9"/>
        <v>3.0089831955910058</v>
      </c>
    </row>
    <row r="126" spans="1:13" x14ac:dyDescent="0.15">
      <c r="D126" s="12"/>
      <c r="E126" s="3"/>
      <c r="J126" s="1"/>
      <c r="L126" s="1"/>
    </row>
    <row r="127" spans="1:13" x14ac:dyDescent="0.15">
      <c r="B127" s="1">
        <f>B125</f>
        <v>1000</v>
      </c>
      <c r="D127" s="12"/>
      <c r="E127" s="3"/>
      <c r="J127" s="1"/>
      <c r="K127" s="1">
        <f>SUM(K2:K125)</f>
        <v>0</v>
      </c>
      <c r="L127" s="8">
        <f>XIRR(L2:L125,A2:A125)</f>
        <v>9.2520084977149974E-2</v>
      </c>
    </row>
  </sheetData>
  <autoFilter ref="A1:T125"/>
  <phoneticPr fontId="16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7"/>
  <sheetViews>
    <sheetView workbookViewId="0">
      <pane xSplit="1" ySplit="1" topLeftCell="E2" activePane="bottomRight" state="frozen"/>
      <selection pane="topRight" activeCell="B1" sqref="B1"/>
      <selection pane="bottomLeft" activeCell="A2" sqref="A2"/>
      <selection pane="bottomRight" activeCell="H20" sqref="H20"/>
    </sheetView>
  </sheetViews>
  <sheetFormatPr defaultColWidth="8.5" defaultRowHeight="13.5" x14ac:dyDescent="0.15"/>
  <cols>
    <col min="1" max="1" width="12.25" style="2" customWidth="1"/>
    <col min="2" max="3" width="8.5" style="1"/>
    <col min="4" max="4" width="10.5" style="3" customWidth="1"/>
    <col min="5" max="5" width="8.5" style="1"/>
    <col min="6" max="6" width="9.5" style="3" bestFit="1" customWidth="1"/>
    <col min="7" max="7" width="8.5" style="3"/>
    <col min="8" max="9" width="11.625" style="15" bestFit="1" customWidth="1"/>
    <col min="10" max="10" width="8.5" style="3"/>
    <col min="11" max="11" width="8.5" style="1"/>
    <col min="12" max="12" width="8.5" style="3"/>
    <col min="13" max="13" width="8.5" style="12"/>
    <col min="14" max="20" width="8.5" style="1"/>
  </cols>
  <sheetData>
    <row r="1" spans="1:13" x14ac:dyDescent="0.15">
      <c r="A1" s="6" t="s">
        <v>45</v>
      </c>
      <c r="B1" s="4" t="s">
        <v>46</v>
      </c>
      <c r="C1" s="4" t="s">
        <v>47</v>
      </c>
      <c r="D1" s="9" t="s">
        <v>48</v>
      </c>
      <c r="E1" s="9" t="s">
        <v>49</v>
      </c>
      <c r="F1" s="9" t="s">
        <v>50</v>
      </c>
      <c r="G1" s="9" t="s">
        <v>51</v>
      </c>
      <c r="H1" s="13" t="s">
        <v>9</v>
      </c>
      <c r="I1" s="14" t="s">
        <v>52</v>
      </c>
      <c r="J1" s="7" t="s">
        <v>53</v>
      </c>
      <c r="K1" s="4" t="s">
        <v>54</v>
      </c>
      <c r="L1" s="4" t="s">
        <v>55</v>
      </c>
      <c r="M1" s="11" t="s">
        <v>66</v>
      </c>
    </row>
    <row r="2" spans="1:13" x14ac:dyDescent="0.15">
      <c r="A2" s="2">
        <v>39080</v>
      </c>
      <c r="B2" s="1">
        <f>参数!B$2</f>
        <v>1000</v>
      </c>
      <c r="C2" s="1">
        <f>B2</f>
        <v>1000</v>
      </c>
      <c r="D2" s="3">
        <v>1485.1</v>
      </c>
      <c r="E2" s="3"/>
      <c r="F2" s="3">
        <f>(B2-G2)/D2</f>
        <v>0.67328799407447315</v>
      </c>
      <c r="G2" s="3">
        <f>IF(B2/(1+参数!B$4)/D2*参数!B$4&lt;参数!B$3,参数!B$3,B2/(1+参数!B$4)/D2*参数!B$4)</f>
        <v>0.1</v>
      </c>
      <c r="H2" s="15">
        <f>F2</f>
        <v>0.67328799407447315</v>
      </c>
      <c r="I2" s="15">
        <f>D2*H2</f>
        <v>999.9</v>
      </c>
      <c r="J2" s="8">
        <f>I2/C2-1</f>
        <v>-9.9999999999988987E-5</v>
      </c>
      <c r="K2" s="1">
        <f>IF(J2&gt;参数!B$6,I2,0)</f>
        <v>0</v>
      </c>
      <c r="L2" s="1">
        <f>IF(A2=MAX(A:A),-B2+K2+#REF!,-B2+K2)</f>
        <v>-1000</v>
      </c>
      <c r="M2" s="12">
        <v>1</v>
      </c>
    </row>
    <row r="3" spans="1:13" x14ac:dyDescent="0.15">
      <c r="A3" s="2">
        <v>39113</v>
      </c>
      <c r="B3" s="1">
        <f>参数!B$2</f>
        <v>1000</v>
      </c>
      <c r="C3" s="1">
        <f>IF(J2&lt;参数!B$6,C2+B3,B3)</f>
        <v>2000</v>
      </c>
      <c r="D3" s="3">
        <v>1830.29</v>
      </c>
      <c r="E3" s="3"/>
      <c r="F3" s="3">
        <f>(B3-G3)/D3</f>
        <v>0.54630686940320927</v>
      </c>
      <c r="G3" s="3">
        <f>IF(B3/(1+参数!B$4)/D3*参数!B$4&lt;参数!B$3,参数!B$3,B3/(1+参数!B$4)/D3*参数!B$4)</f>
        <v>0.1</v>
      </c>
      <c r="H3" s="15">
        <f>IF(J2&lt;参数!B$6,H2+F3,F3)+IFERROR(E3*H2,0)</f>
        <v>1.2195948634776825</v>
      </c>
      <c r="I3" s="15">
        <f>D3*H3</f>
        <v>2232.2122826745676</v>
      </c>
      <c r="J3" s="8">
        <f>I3/C3-1</f>
        <v>0.11610614133728392</v>
      </c>
      <c r="K3" s="1">
        <f>IF(J3&gt;参数!B$6,I3,0)</f>
        <v>0</v>
      </c>
      <c r="L3" s="1">
        <f>IF(A3=MAX(A:A),-B3+K3+I3,-B3+K3)</f>
        <v>-1000</v>
      </c>
      <c r="M3" s="12">
        <f>M2*(IFERROR(D3+E3,D3))/D2</f>
        <v>1.2324355262271902</v>
      </c>
    </row>
    <row r="4" spans="1:13" x14ac:dyDescent="0.15">
      <c r="A4" s="2">
        <v>39141</v>
      </c>
      <c r="B4" s="1">
        <f>参数!B$2</f>
        <v>1000</v>
      </c>
      <c r="C4" s="1">
        <f>IF(J3&lt;参数!B$6,C3+B4,B4)</f>
        <v>3000</v>
      </c>
      <c r="D4" s="3">
        <v>2199.83</v>
      </c>
      <c r="E4" s="3"/>
      <c r="F4" s="3">
        <f t="shared" ref="F4:F67" si="0">(B4-G4)/D4</f>
        <v>0.4545351231686085</v>
      </c>
      <c r="G4" s="3">
        <f>IF(B4/(1+参数!B$4)/D4*参数!B$4&lt;参数!B$3,参数!B$3,B4/(1+参数!B$4)/D4*参数!B$4)</f>
        <v>0.1</v>
      </c>
      <c r="H4" s="15">
        <f>IF(J3&lt;参数!B$6,H3+F4,F4)+IFERROR(E4*H3,0)</f>
        <v>1.6741299866462911</v>
      </c>
      <c r="I4" s="15">
        <f t="shared" ref="I4:I67" si="1">D4*H4</f>
        <v>3682.8013685241103</v>
      </c>
      <c r="J4" s="8">
        <f t="shared" ref="J4:J67" si="2">I4/C4-1</f>
        <v>0.22760045617470337</v>
      </c>
      <c r="K4" s="1">
        <f>IF(J4&gt;参数!B$6,I4,0)</f>
        <v>0</v>
      </c>
      <c r="L4" s="1">
        <f t="shared" ref="L4:L67" si="3">IF(A4=MAX(A:A),-B4+K4+I4,-B4+K4)</f>
        <v>-1000</v>
      </c>
      <c r="M4" s="12">
        <f t="shared" ref="M4:M67" si="4">M3*(IFERROR(D4+E4,D4))/D3</f>
        <v>1.4812672547303212</v>
      </c>
    </row>
    <row r="5" spans="1:13" x14ac:dyDescent="0.15">
      <c r="A5" s="2">
        <v>39171</v>
      </c>
      <c r="B5" s="1">
        <f>参数!B$2</f>
        <v>1000</v>
      </c>
      <c r="C5" s="1">
        <f>IF(J4&lt;参数!B$6,C4+B5,B5)</f>
        <v>4000</v>
      </c>
      <c r="D5" s="3">
        <v>2731.19</v>
      </c>
      <c r="E5" s="3"/>
      <c r="F5" s="3">
        <f t="shared" si="0"/>
        <v>0.3661041524024326</v>
      </c>
      <c r="G5" s="3">
        <f>IF(B5/(1+参数!B$4)/D5*参数!B$4&lt;参数!B$3,参数!B$3,B5/(1+参数!B$4)/D5*参数!B$4)</f>
        <v>0.1</v>
      </c>
      <c r="H5" s="15">
        <f>IF(J4&lt;参数!B$6,H4+F5,F5)+IFERROR(E5*H4,0)</f>
        <v>2.0402341390487235</v>
      </c>
      <c r="I5" s="15">
        <f t="shared" si="1"/>
        <v>5572.2670782284831</v>
      </c>
      <c r="J5" s="8">
        <f t="shared" si="2"/>
        <v>0.39306676955712083</v>
      </c>
      <c r="K5" s="1">
        <f>IF(J5&gt;参数!B$6,I5,0)</f>
        <v>0</v>
      </c>
      <c r="L5" s="1">
        <f t="shared" si="3"/>
        <v>-1000</v>
      </c>
      <c r="M5" s="12">
        <f t="shared" si="4"/>
        <v>1.8390613426705273</v>
      </c>
    </row>
    <row r="6" spans="1:13" x14ac:dyDescent="0.15">
      <c r="A6" s="2">
        <v>39202</v>
      </c>
      <c r="B6" s="1">
        <f>参数!B$2</f>
        <v>1000</v>
      </c>
      <c r="C6" s="1">
        <f>IF(J5&lt;参数!B$6,C5+B6,B6)</f>
        <v>5000</v>
      </c>
      <c r="D6" s="3">
        <v>3654.97</v>
      </c>
      <c r="E6" s="3"/>
      <c r="F6" s="3">
        <f t="shared" si="0"/>
        <v>0.27357269690312097</v>
      </c>
      <c r="G6" s="3">
        <f>IF(B6/(1+参数!B$4)/D6*参数!B$4&lt;参数!B$3,参数!B$3,B6/(1+参数!B$4)/D6*参数!B$4)</f>
        <v>0.1</v>
      </c>
      <c r="H6" s="15">
        <f>IF(J5&lt;参数!B$6,H5+F6,F6)+IFERROR(E6*H5,0)</f>
        <v>2.3138068359518447</v>
      </c>
      <c r="I6" s="15">
        <f t="shared" si="1"/>
        <v>8456.8945711989127</v>
      </c>
      <c r="J6" s="8">
        <f t="shared" si="2"/>
        <v>0.69137891423978259</v>
      </c>
      <c r="K6" s="1">
        <f>IF(J6&gt;参数!B$6,I6,0)</f>
        <v>0</v>
      </c>
      <c r="L6" s="1">
        <f t="shared" si="3"/>
        <v>-1000</v>
      </c>
      <c r="M6" s="12">
        <f t="shared" si="4"/>
        <v>2.4610935290552827</v>
      </c>
    </row>
    <row r="7" spans="1:13" x14ac:dyDescent="0.15">
      <c r="A7" s="2">
        <v>39233</v>
      </c>
      <c r="B7" s="1">
        <f>参数!B$2</f>
        <v>1000</v>
      </c>
      <c r="C7" s="1">
        <f>IF(J6&lt;参数!B$6,C6+B7,B7)</f>
        <v>6000</v>
      </c>
      <c r="D7" s="3">
        <v>3894.68</v>
      </c>
      <c r="E7" s="3"/>
      <c r="F7" s="3">
        <f t="shared" si="0"/>
        <v>0.25673482802181435</v>
      </c>
      <c r="G7" s="3">
        <f>IF(B7/(1+参数!B$4)/D7*参数!B$4&lt;参数!B$3,参数!B$3,B7/(1+参数!B$4)/D7*参数!B$4)</f>
        <v>0.1</v>
      </c>
      <c r="H7" s="15">
        <f>IF(J6&lt;参数!B$6,H6+F7,F7)+IFERROR(E7*H6,0)</f>
        <v>2.5705416639736591</v>
      </c>
      <c r="I7" s="15">
        <f t="shared" si="1"/>
        <v>10011.437207844931</v>
      </c>
      <c r="J7" s="8">
        <f t="shared" si="2"/>
        <v>0.66857286797415516</v>
      </c>
      <c r="K7" s="1">
        <f>IF(J7&gt;参数!B$6,I7,0)</f>
        <v>0</v>
      </c>
      <c r="L7" s="1">
        <f t="shared" si="3"/>
        <v>-1000</v>
      </c>
      <c r="M7" s="12">
        <f t="shared" si="4"/>
        <v>2.6225035351154808</v>
      </c>
    </row>
    <row r="8" spans="1:13" x14ac:dyDescent="0.15">
      <c r="A8" s="2">
        <v>39262</v>
      </c>
      <c r="B8" s="1">
        <f>参数!B$2</f>
        <v>1000</v>
      </c>
      <c r="C8" s="1">
        <f>IF(J7&lt;参数!B$6,C7+B8,B8)</f>
        <v>7000</v>
      </c>
      <c r="D8" s="3">
        <v>3152.37</v>
      </c>
      <c r="E8" s="3"/>
      <c r="F8" s="3">
        <f t="shared" si="0"/>
        <v>0.31718992377163846</v>
      </c>
      <c r="G8" s="3">
        <f>IF(B8/(1+参数!B$4)/D8*参数!B$4&lt;参数!B$3,参数!B$3,B8/(1+参数!B$4)/D8*参数!B$4)</f>
        <v>0.1</v>
      </c>
      <c r="H8" s="15">
        <f>IF(J7&lt;参数!B$6,H7+F8,F8)+IFERROR(E8*H7,0)</f>
        <v>2.8877315877452974</v>
      </c>
      <c r="I8" s="15">
        <f t="shared" si="1"/>
        <v>9103.1984252606435</v>
      </c>
      <c r="J8" s="8">
        <f t="shared" si="2"/>
        <v>0.30045691789437767</v>
      </c>
      <c r="K8" s="1">
        <f>IF(J8&gt;参数!B$6,I8,0)</f>
        <v>0</v>
      </c>
      <c r="L8" s="1">
        <f t="shared" si="3"/>
        <v>-1000</v>
      </c>
      <c r="M8" s="12">
        <f t="shared" si="4"/>
        <v>2.1226651403945866</v>
      </c>
    </row>
    <row r="9" spans="1:13" x14ac:dyDescent="0.15">
      <c r="A9" s="2">
        <v>39294</v>
      </c>
      <c r="B9" s="1">
        <f>参数!B$2</f>
        <v>1000</v>
      </c>
      <c r="C9" s="1">
        <f>IF(J8&lt;参数!B$6,C8+B9,B9)</f>
        <v>8000</v>
      </c>
      <c r="D9" s="3">
        <v>4005.34</v>
      </c>
      <c r="E9" s="3"/>
      <c r="F9" s="3">
        <f t="shared" si="0"/>
        <v>0.24964172829272918</v>
      </c>
      <c r="G9" s="3">
        <f>IF(B9/(1+参数!B$4)/D9*参数!B$4&lt;参数!B$3,参数!B$3,B9/(1+参数!B$4)/D9*参数!B$4)</f>
        <v>0.1</v>
      </c>
      <c r="H9" s="15">
        <f>IF(J8&lt;参数!B$6,H8+F9,F9)+IFERROR(E9*H8,0)</f>
        <v>3.1373733160380266</v>
      </c>
      <c r="I9" s="15">
        <f t="shared" si="1"/>
        <v>12566.24683765975</v>
      </c>
      <c r="J9" s="8">
        <f t="shared" si="2"/>
        <v>0.57078085470746864</v>
      </c>
      <c r="K9" s="1">
        <f>IF(J9&gt;参数!B$6,I9,0)</f>
        <v>0</v>
      </c>
      <c r="L9" s="1">
        <f t="shared" si="3"/>
        <v>-1000</v>
      </c>
      <c r="M9" s="12">
        <f t="shared" si="4"/>
        <v>2.6970170358898398</v>
      </c>
    </row>
    <row r="10" spans="1:13" x14ac:dyDescent="0.15">
      <c r="A10" s="2">
        <v>39325</v>
      </c>
      <c r="B10" s="1">
        <f>参数!B$2</f>
        <v>1000</v>
      </c>
      <c r="C10" s="1">
        <f>IF(J9&lt;参数!B$6,C9+B10,B10)</f>
        <v>9000</v>
      </c>
      <c r="D10" s="3">
        <v>4515.24</v>
      </c>
      <c r="E10" s="3"/>
      <c r="F10" s="3">
        <f t="shared" si="0"/>
        <v>0.22145002259016133</v>
      </c>
      <c r="G10" s="3">
        <f>IF(B10/(1+参数!B$4)/D10*参数!B$4&lt;参数!B$3,参数!B$3,B10/(1+参数!B$4)/D10*参数!B$4)</f>
        <v>0.1</v>
      </c>
      <c r="H10" s="15">
        <f>IF(J9&lt;参数!B$6,H9+F10,F10)+IFERROR(E10*H9,0)</f>
        <v>3.3588233386281878</v>
      </c>
      <c r="I10" s="15">
        <f t="shared" si="1"/>
        <v>15165.893491507539</v>
      </c>
      <c r="J10" s="8">
        <f t="shared" si="2"/>
        <v>0.68509927683417104</v>
      </c>
      <c r="K10" s="1">
        <f>IF(J10&gt;参数!B$6,I10,0)</f>
        <v>0</v>
      </c>
      <c r="L10" s="1">
        <f t="shared" si="3"/>
        <v>-1000</v>
      </c>
      <c r="M10" s="12">
        <f t="shared" si="4"/>
        <v>3.04036091845667</v>
      </c>
    </row>
    <row r="11" spans="1:13" x14ac:dyDescent="0.15">
      <c r="A11" s="2">
        <v>39353</v>
      </c>
      <c r="B11" s="1">
        <f>参数!B$2</f>
        <v>1000</v>
      </c>
      <c r="C11" s="1">
        <f>IF(J10&lt;参数!B$6,C10+B11,B11)</f>
        <v>10000</v>
      </c>
      <c r="D11" s="3">
        <v>4582.4399999999996</v>
      </c>
      <c r="E11" s="3"/>
      <c r="F11" s="3">
        <f t="shared" si="0"/>
        <v>0.21820252965668946</v>
      </c>
      <c r="G11" s="3">
        <f>IF(B11/(1+参数!B$4)/D11*参数!B$4&lt;参数!B$3,参数!B$3,B11/(1+参数!B$4)/D11*参数!B$4)</f>
        <v>0.1</v>
      </c>
      <c r="H11" s="15">
        <f>IF(J10&lt;参数!B$6,H10+F11,F11)+IFERROR(E11*H10,0)</f>
        <v>3.5770258682848772</v>
      </c>
      <c r="I11" s="15">
        <f t="shared" si="1"/>
        <v>16391.506419863352</v>
      </c>
      <c r="J11" s="8">
        <f t="shared" si="2"/>
        <v>0.63915064198633509</v>
      </c>
      <c r="K11" s="1">
        <f>IF(J11&gt;参数!B$6,I11,0)</f>
        <v>0</v>
      </c>
      <c r="L11" s="1">
        <f t="shared" si="3"/>
        <v>-1000</v>
      </c>
      <c r="M11" s="12">
        <f t="shared" si="4"/>
        <v>3.0856103966062896</v>
      </c>
    </row>
    <row r="12" spans="1:13" x14ac:dyDescent="0.15">
      <c r="A12" s="2">
        <v>39386</v>
      </c>
      <c r="B12" s="1">
        <f>参数!B$2</f>
        <v>1000</v>
      </c>
      <c r="C12" s="1">
        <f>IF(J11&lt;参数!B$6,C11+B12,B12)</f>
        <v>11000</v>
      </c>
      <c r="D12" s="3">
        <v>4009.75</v>
      </c>
      <c r="E12" s="3"/>
      <c r="F12" s="3">
        <f t="shared" si="0"/>
        <v>0.2493671675291477</v>
      </c>
      <c r="G12" s="3">
        <f>IF(B12/(1+参数!B$4)/D12*参数!B$4&lt;参数!B$3,参数!B$3,B12/(1+参数!B$4)/D12*参数!B$4)</f>
        <v>0.1</v>
      </c>
      <c r="H12" s="15">
        <f>IF(J11&lt;参数!B$6,H11+F12,F12)+IFERROR(E12*H11,0)</f>
        <v>3.826393035814025</v>
      </c>
      <c r="I12" s="15">
        <f t="shared" si="1"/>
        <v>15342.879475355287</v>
      </c>
      <c r="J12" s="8">
        <f t="shared" si="2"/>
        <v>0.3948072250322987</v>
      </c>
      <c r="K12" s="1">
        <f>IF(J12&gt;参数!B$6,I12,0)</f>
        <v>0</v>
      </c>
      <c r="L12" s="1">
        <f t="shared" si="3"/>
        <v>-1000</v>
      </c>
      <c r="M12" s="12">
        <f t="shared" si="4"/>
        <v>2.6999865328934085</v>
      </c>
    </row>
    <row r="13" spans="1:13" x14ac:dyDescent="0.15">
      <c r="A13" s="2">
        <v>39416</v>
      </c>
      <c r="B13" s="1">
        <f>参数!B$2</f>
        <v>1000</v>
      </c>
      <c r="C13" s="1">
        <f>IF(J12&lt;参数!B$6,C12+B13,B13)</f>
        <v>12000</v>
      </c>
      <c r="D13" s="3">
        <v>3733.48</v>
      </c>
      <c r="E13" s="3"/>
      <c r="F13" s="3">
        <f t="shared" si="0"/>
        <v>0.26781983564931378</v>
      </c>
      <c r="G13" s="3">
        <f>IF(B13/(1+参数!B$4)/D13*参数!B$4&lt;参数!B$3,参数!B$3,B13/(1+参数!B$4)/D13*参数!B$4)</f>
        <v>0.1</v>
      </c>
      <c r="H13" s="15">
        <f>IF(J12&lt;参数!B$6,H12+F13,F13)+IFERROR(E13*H12,0)</f>
        <v>4.0942128714633386</v>
      </c>
      <c r="I13" s="15">
        <f t="shared" si="1"/>
        <v>15285.661871350945</v>
      </c>
      <c r="J13" s="8">
        <f t="shared" si="2"/>
        <v>0.27380515594591204</v>
      </c>
      <c r="K13" s="1">
        <f>IF(J13&gt;参数!B$6,I13,0)</f>
        <v>0</v>
      </c>
      <c r="L13" s="1">
        <f t="shared" si="3"/>
        <v>-1000</v>
      </c>
      <c r="M13" s="12">
        <f t="shared" si="4"/>
        <v>2.5139586559827629</v>
      </c>
    </row>
    <row r="14" spans="1:13" x14ac:dyDescent="0.15">
      <c r="A14" s="2">
        <v>39444</v>
      </c>
      <c r="B14" s="1">
        <f>参数!B$2</f>
        <v>1000</v>
      </c>
      <c r="C14" s="1">
        <f>IF(J13&lt;参数!B$6,C13+B14,B14)</f>
        <v>13000</v>
      </c>
      <c r="D14" s="3">
        <v>4493.42</v>
      </c>
      <c r="E14" s="3"/>
      <c r="F14" s="3">
        <f t="shared" si="0"/>
        <v>0.22252538155792245</v>
      </c>
      <c r="G14" s="3">
        <f>IF(B14/(1+参数!B$4)/D14*参数!B$4&lt;参数!B$3,参数!B$3,B14/(1+参数!B$4)/D14*参数!B$4)</f>
        <v>0.1</v>
      </c>
      <c r="H14" s="15">
        <f>IF(J13&lt;参数!B$6,H13+F14,F14)+IFERROR(E14*H13,0)</f>
        <v>4.3167382530212608</v>
      </c>
      <c r="I14" s="15">
        <f t="shared" si="1"/>
        <v>19396.918000890793</v>
      </c>
      <c r="J14" s="8">
        <f t="shared" si="2"/>
        <v>0.49207061545313802</v>
      </c>
      <c r="K14" s="1">
        <f>IF(J14&gt;参数!B$6,I14,0)</f>
        <v>0</v>
      </c>
      <c r="L14" s="1">
        <f t="shared" si="3"/>
        <v>-1000</v>
      </c>
      <c r="M14" s="12">
        <f t="shared" si="4"/>
        <v>3.0256683051646363</v>
      </c>
    </row>
    <row r="15" spans="1:13" x14ac:dyDescent="0.15">
      <c r="A15" s="2">
        <v>39478</v>
      </c>
      <c r="B15" s="1">
        <f>参数!B$2</f>
        <v>1000</v>
      </c>
      <c r="C15" s="1">
        <f>IF(J14&lt;参数!B$6,C14+B15,B15)</f>
        <v>14000</v>
      </c>
      <c r="D15" s="3">
        <v>4215.1099999999997</v>
      </c>
      <c r="E15" s="3"/>
      <c r="F15" s="3">
        <f t="shared" si="0"/>
        <v>0.23721800854544722</v>
      </c>
      <c r="G15" s="3">
        <f>IF(B15/(1+参数!B$4)/D15*参数!B$4&lt;参数!B$3,参数!B$3,B15/(1+参数!B$4)/D15*参数!B$4)</f>
        <v>0.1</v>
      </c>
      <c r="H15" s="15">
        <f>IF(J14&lt;参数!B$6,H14+F15,F15)+IFERROR(E15*H14,0)</f>
        <v>4.5539562615667082</v>
      </c>
      <c r="I15" s="15">
        <f t="shared" si="1"/>
        <v>19195.426577692448</v>
      </c>
      <c r="J15" s="8">
        <f t="shared" si="2"/>
        <v>0.37110189840660346</v>
      </c>
      <c r="K15" s="1">
        <f>IF(J15&gt;参数!B$6,I15,0)</f>
        <v>0</v>
      </c>
      <c r="L15" s="1">
        <f t="shared" si="3"/>
        <v>-1000</v>
      </c>
      <c r="M15" s="12">
        <f t="shared" si="4"/>
        <v>2.8382667833815907</v>
      </c>
    </row>
    <row r="16" spans="1:13" x14ac:dyDescent="0.15">
      <c r="A16" s="2">
        <v>39507</v>
      </c>
      <c r="B16" s="1">
        <f>参数!B$2</f>
        <v>1000</v>
      </c>
      <c r="C16" s="1">
        <f>IF(J15&lt;参数!B$6,C15+B16,B16)</f>
        <v>15000</v>
      </c>
      <c r="D16" s="3">
        <v>4646.54</v>
      </c>
      <c r="E16" s="3"/>
      <c r="F16" s="3">
        <f t="shared" si="0"/>
        <v>0.21519237970618998</v>
      </c>
      <c r="G16" s="3">
        <f>IF(B16/(1+参数!B$4)/D16*参数!B$4&lt;参数!B$3,参数!B$3,B16/(1+参数!B$4)/D16*参数!B$4)</f>
        <v>0.1</v>
      </c>
      <c r="H16" s="15">
        <f>IF(J15&lt;参数!B$6,H15+F16,F16)+IFERROR(E16*H15,0)</f>
        <v>4.7691486412728983</v>
      </c>
      <c r="I16" s="15">
        <f t="shared" si="1"/>
        <v>22160.039927620172</v>
      </c>
      <c r="J16" s="8">
        <f t="shared" si="2"/>
        <v>0.47733599517467806</v>
      </c>
      <c r="K16" s="1">
        <f>IF(J16&gt;参数!B$6,I16,0)</f>
        <v>0</v>
      </c>
      <c r="L16" s="1">
        <f t="shared" si="3"/>
        <v>-1000</v>
      </c>
      <c r="M16" s="12">
        <f t="shared" si="4"/>
        <v>3.1287724732341262</v>
      </c>
    </row>
    <row r="17" spans="1:13" x14ac:dyDescent="0.15">
      <c r="A17" s="2">
        <v>39538</v>
      </c>
      <c r="B17" s="1">
        <f>参数!B$2</f>
        <v>1000</v>
      </c>
      <c r="C17" s="1">
        <f>IF(J16&lt;参数!B$6,C16+B17,B17)</f>
        <v>16000</v>
      </c>
      <c r="D17" s="3">
        <v>3861.6</v>
      </c>
      <c r="E17" s="3"/>
      <c r="F17" s="3">
        <f t="shared" si="0"/>
        <v>0.25893412057178372</v>
      </c>
      <c r="G17" s="3">
        <f>IF(B17/(1+参数!B$4)/D17*参数!B$4&lt;参数!B$3,参数!B$3,B17/(1+参数!B$4)/D17*参数!B$4)</f>
        <v>0.1</v>
      </c>
      <c r="H17" s="15">
        <f>IF(J16&lt;参数!B$6,H16+F17,F17)+IFERROR(E17*H16,0)</f>
        <v>5.0280827618446819</v>
      </c>
      <c r="I17" s="15">
        <f t="shared" si="1"/>
        <v>19416.444393139423</v>
      </c>
      <c r="J17" s="8">
        <f t="shared" si="2"/>
        <v>0.21352777457121386</v>
      </c>
      <c r="K17" s="1">
        <f>IF(J17&gt;参数!B$6,I17,0)</f>
        <v>0</v>
      </c>
      <c r="L17" s="1">
        <f t="shared" si="3"/>
        <v>-1000</v>
      </c>
      <c r="M17" s="12">
        <f t="shared" si="4"/>
        <v>2.6002289408120669</v>
      </c>
    </row>
    <row r="18" spans="1:13" x14ac:dyDescent="0.15">
      <c r="A18" s="2">
        <v>39568</v>
      </c>
      <c r="B18" s="1">
        <f>参数!B$2</f>
        <v>1000</v>
      </c>
      <c r="C18" s="1">
        <f>IF(J17&lt;参数!B$6,C17+B18,B18)</f>
        <v>17000</v>
      </c>
      <c r="D18" s="3">
        <v>3584.35</v>
      </c>
      <c r="E18" s="3"/>
      <c r="F18" s="3">
        <f t="shared" si="0"/>
        <v>0.27896271290471075</v>
      </c>
      <c r="G18" s="3">
        <f>IF(B18/(1+参数!B$4)/D18*参数!B$4&lt;参数!B$3,参数!B$3,B18/(1+参数!B$4)/D18*参数!B$4)</f>
        <v>0.1</v>
      </c>
      <c r="H18" s="15">
        <f>IF(J17&lt;参数!B$6,H17+F18,F18)+IFERROR(E18*H17,0)</f>
        <v>5.3070454747493923</v>
      </c>
      <c r="I18" s="15">
        <f t="shared" si="1"/>
        <v>19022.308447417985</v>
      </c>
      <c r="J18" s="8">
        <f t="shared" si="2"/>
        <v>0.11895932043635216</v>
      </c>
      <c r="K18" s="1">
        <f>IF(J18&gt;参数!B$6,I18,0)</f>
        <v>0</v>
      </c>
      <c r="L18" s="1">
        <f t="shared" si="3"/>
        <v>-1000</v>
      </c>
      <c r="M18" s="12">
        <f t="shared" si="4"/>
        <v>2.413541175678406</v>
      </c>
    </row>
    <row r="19" spans="1:13" x14ac:dyDescent="0.15">
      <c r="A19" s="2">
        <v>39598</v>
      </c>
      <c r="B19" s="1">
        <f>参数!B$2</f>
        <v>1000</v>
      </c>
      <c r="C19" s="1">
        <f>IF(J18&lt;参数!B$6,C18+B19,B19)</f>
        <v>18000</v>
      </c>
      <c r="D19" s="3">
        <v>3506.84</v>
      </c>
      <c r="E19" s="3"/>
      <c r="F19" s="3">
        <f t="shared" si="0"/>
        <v>0.28512849174755617</v>
      </c>
      <c r="G19" s="3">
        <f>IF(B19/(1+参数!B$4)/D19*参数!B$4&lt;参数!B$3,参数!B$3,B19/(1+参数!B$4)/D19*参数!B$4)</f>
        <v>0.1</v>
      </c>
      <c r="H19" s="15">
        <f>IF(J18&lt;参数!B$6,H18+F19,F19)+IFERROR(E19*H18,0)</f>
        <v>5.5921739664969481</v>
      </c>
      <c r="I19" s="15">
        <f t="shared" si="1"/>
        <v>19610.859352670159</v>
      </c>
      <c r="J19" s="8">
        <f t="shared" si="2"/>
        <v>8.9492186259453321E-2</v>
      </c>
      <c r="K19" s="1">
        <f>IF(J19&gt;参数!B$6,I19,0)</f>
        <v>0</v>
      </c>
      <c r="L19" s="1">
        <f t="shared" si="3"/>
        <v>-1000</v>
      </c>
      <c r="M19" s="12">
        <f t="shared" si="4"/>
        <v>2.3613494040805341</v>
      </c>
    </row>
    <row r="20" spans="1:13" x14ac:dyDescent="0.15">
      <c r="A20" s="2">
        <v>39629</v>
      </c>
      <c r="B20" s="1">
        <f>参数!B$2</f>
        <v>1000</v>
      </c>
      <c r="C20" s="1">
        <f>IF(J19&lt;参数!B$6,C19+B20,B20)</f>
        <v>19000</v>
      </c>
      <c r="D20" s="3">
        <v>2579.61</v>
      </c>
      <c r="E20" s="3"/>
      <c r="F20" s="3">
        <f t="shared" si="0"/>
        <v>0.38761673276192909</v>
      </c>
      <c r="G20" s="3">
        <f>IF(B20/(1+参数!B$4)/D20*参数!B$4&lt;参数!B$3,参数!B$3,B20/(1+参数!B$4)/D20*参数!B$4)</f>
        <v>0.1</v>
      </c>
      <c r="H20" s="15">
        <f>IF(J19&lt;参数!B$6,H19+F20,F20)+IFERROR(E20*H19,0)</f>
        <v>5.979790699258877</v>
      </c>
      <c r="I20" s="15">
        <f t="shared" si="1"/>
        <v>15425.527885715192</v>
      </c>
      <c r="J20" s="8">
        <f t="shared" si="2"/>
        <v>-0.18813011127814783</v>
      </c>
      <c r="K20" s="1">
        <f>IF(J20&gt;参数!B$6,I20,0)</f>
        <v>0</v>
      </c>
      <c r="L20" s="1">
        <f t="shared" si="3"/>
        <v>-1000</v>
      </c>
      <c r="M20" s="12">
        <f t="shared" si="4"/>
        <v>1.736994141808633</v>
      </c>
    </row>
    <row r="21" spans="1:13" x14ac:dyDescent="0.15">
      <c r="A21" s="2">
        <v>39660</v>
      </c>
      <c r="B21" s="1">
        <f>参数!B$2</f>
        <v>1000</v>
      </c>
      <c r="C21" s="1">
        <f>IF(J20&lt;参数!B$6,C20+B21,B21)</f>
        <v>20000</v>
      </c>
      <c r="D21" s="3">
        <v>2834.1</v>
      </c>
      <c r="E21" s="3"/>
      <c r="F21" s="3">
        <f t="shared" si="0"/>
        <v>0.35281041600508101</v>
      </c>
      <c r="G21" s="3">
        <f>IF(B21/(1+参数!B$4)/D21*参数!B$4&lt;参数!B$3,参数!B$3,B21/(1+参数!B$4)/D21*参数!B$4)</f>
        <v>0.1</v>
      </c>
      <c r="H21" s="15">
        <f>IF(J20&lt;参数!B$6,H20+F21,F21)+IFERROR(E21*H20,0)</f>
        <v>6.3326011152639579</v>
      </c>
      <c r="I21" s="15">
        <f t="shared" si="1"/>
        <v>17947.224820769581</v>
      </c>
      <c r="J21" s="8">
        <f t="shared" si="2"/>
        <v>-0.10263875896152097</v>
      </c>
      <c r="K21" s="1">
        <f>IF(J21&gt;参数!B$6,I21,0)</f>
        <v>0</v>
      </c>
      <c r="L21" s="1">
        <f t="shared" si="3"/>
        <v>-1000</v>
      </c>
      <c r="M21" s="12">
        <f t="shared" si="4"/>
        <v>1.9083563396404286</v>
      </c>
    </row>
    <row r="22" spans="1:13" x14ac:dyDescent="0.15">
      <c r="A22" s="2">
        <v>39689</v>
      </c>
      <c r="B22" s="1">
        <f>参数!B$2</f>
        <v>1000</v>
      </c>
      <c r="C22" s="1">
        <f>IF(J21&lt;参数!B$6,C21+B22,B22)</f>
        <v>21000</v>
      </c>
      <c r="D22" s="3">
        <v>2105.88</v>
      </c>
      <c r="E22" s="3"/>
      <c r="F22" s="3">
        <f t="shared" si="0"/>
        <v>0.47481337967975379</v>
      </c>
      <c r="G22" s="3">
        <f>IF(B22/(1+参数!B$4)/D22*参数!B$4&lt;参数!B$3,参数!B$3,B22/(1+参数!B$4)/D22*参数!B$4)</f>
        <v>0.1</v>
      </c>
      <c r="H22" s="15">
        <f>IF(J21&lt;参数!B$6,H21+F22,F22)+IFERROR(E22*H21,0)</f>
        <v>6.8074144949437114</v>
      </c>
      <c r="I22" s="15">
        <f t="shared" si="1"/>
        <v>14335.598036612064</v>
      </c>
      <c r="J22" s="8">
        <f t="shared" si="2"/>
        <v>-0.31735247444704462</v>
      </c>
      <c r="K22" s="1">
        <f>IF(J22&gt;参数!B$6,I22,0)</f>
        <v>0</v>
      </c>
      <c r="L22" s="1">
        <f t="shared" si="3"/>
        <v>-1000</v>
      </c>
      <c r="M22" s="12">
        <f t="shared" si="4"/>
        <v>1.4180055215137031</v>
      </c>
    </row>
    <row r="23" spans="1:13" x14ac:dyDescent="0.15">
      <c r="A23" s="2">
        <v>39717</v>
      </c>
      <c r="B23" s="1">
        <f>参数!B$2</f>
        <v>1000</v>
      </c>
      <c r="C23" s="1">
        <f>IF(J22&lt;参数!B$6,C22+B23,B23)</f>
        <v>22000</v>
      </c>
      <c r="D23" s="3">
        <v>1917.37</v>
      </c>
      <c r="E23" s="3"/>
      <c r="F23" s="3">
        <f t="shared" si="0"/>
        <v>0.52149559031381532</v>
      </c>
      <c r="G23" s="3">
        <f>IF(B23/(1+参数!B$4)/D23*参数!B$4&lt;参数!B$3,参数!B$3,B23/(1+参数!B$4)/D23*参数!B$4)</f>
        <v>0.1</v>
      </c>
      <c r="H23" s="15">
        <f>IF(J22&lt;参数!B$6,H22+F23,F23)+IFERROR(E23*H22,0)</f>
        <v>7.3289100852575269</v>
      </c>
      <c r="I23" s="15">
        <f t="shared" si="1"/>
        <v>14052.232330170224</v>
      </c>
      <c r="J23" s="8">
        <f t="shared" si="2"/>
        <v>-0.36126216681044443</v>
      </c>
      <c r="K23" s="1">
        <f>IF(J23&gt;参数!B$6,I23,0)</f>
        <v>0</v>
      </c>
      <c r="L23" s="1">
        <f t="shared" si="3"/>
        <v>-1000</v>
      </c>
      <c r="M23" s="12">
        <f t="shared" si="4"/>
        <v>1.2910713083294056</v>
      </c>
    </row>
    <row r="24" spans="1:13" x14ac:dyDescent="0.15">
      <c r="A24" s="2">
        <v>39752</v>
      </c>
      <c r="B24" s="1">
        <f>参数!B$2</f>
        <v>1000</v>
      </c>
      <c r="C24" s="1">
        <f>IF(J23&lt;参数!B$6,C23+B24,B24)</f>
        <v>23000</v>
      </c>
      <c r="D24" s="3">
        <v>1406.76</v>
      </c>
      <c r="E24" s="3"/>
      <c r="F24" s="3">
        <f t="shared" si="0"/>
        <v>0.71078222298046578</v>
      </c>
      <c r="G24" s="3">
        <f>IF(B24/(1+参数!B$4)/D24*参数!B$4&lt;参数!B$3,参数!B$3,B24/(1+参数!B$4)/D24*参数!B$4)</f>
        <v>0.1</v>
      </c>
      <c r="H24" s="15">
        <f>IF(J23&lt;参数!B$6,H23+F24,F24)+IFERROR(E24*H23,0)</f>
        <v>8.0396923082379921</v>
      </c>
      <c r="I24" s="15">
        <f t="shared" si="1"/>
        <v>11309.917551536877</v>
      </c>
      <c r="J24" s="8">
        <f t="shared" si="2"/>
        <v>-0.50826445428100531</v>
      </c>
      <c r="K24" s="1">
        <f>IF(J24&gt;参数!B$6,I24,0)</f>
        <v>0</v>
      </c>
      <c r="L24" s="1">
        <f t="shared" si="3"/>
        <v>-1000</v>
      </c>
      <c r="M24" s="12">
        <f t="shared" si="4"/>
        <v>0.94724934347855383</v>
      </c>
    </row>
    <row r="25" spans="1:13" x14ac:dyDescent="0.15">
      <c r="A25" s="2">
        <v>39780</v>
      </c>
      <c r="B25" s="1">
        <f>参数!B$2</f>
        <v>1000</v>
      </c>
      <c r="C25" s="1">
        <f>IF(J24&lt;参数!B$6,C24+B25,B25)</f>
        <v>24000</v>
      </c>
      <c r="D25" s="3">
        <v>1719.43</v>
      </c>
      <c r="E25" s="3"/>
      <c r="F25" s="3">
        <f t="shared" si="0"/>
        <v>0.58152992561488392</v>
      </c>
      <c r="G25" s="3">
        <f>IF(B25/(1+参数!B$4)/D25*参数!B$4&lt;参数!B$3,参数!B$3,B25/(1+参数!B$4)/D25*参数!B$4)</f>
        <v>0.1</v>
      </c>
      <c r="H25" s="15">
        <f>IF(J24&lt;参数!B$6,H24+F25,F25)+IFERROR(E25*H24,0)</f>
        <v>8.6212222338528761</v>
      </c>
      <c r="I25" s="15">
        <f t="shared" si="1"/>
        <v>14823.588145553651</v>
      </c>
      <c r="J25" s="8">
        <f t="shared" si="2"/>
        <v>-0.38235049393526455</v>
      </c>
      <c r="K25" s="1">
        <f>IF(J25&gt;参数!B$6,I25,0)</f>
        <v>0</v>
      </c>
      <c r="L25" s="1">
        <f t="shared" si="3"/>
        <v>-1000</v>
      </c>
      <c r="M25" s="12">
        <f t="shared" si="4"/>
        <v>1.1577873543869102</v>
      </c>
    </row>
    <row r="26" spans="1:13" x14ac:dyDescent="0.15">
      <c r="A26" s="2">
        <v>39813</v>
      </c>
      <c r="B26" s="1">
        <f>参数!B$2</f>
        <v>1000</v>
      </c>
      <c r="C26" s="1">
        <f>IF(J25&lt;参数!B$6,C25+B26,B26)</f>
        <v>25000</v>
      </c>
      <c r="D26" s="3">
        <v>1830.82</v>
      </c>
      <c r="E26" s="3"/>
      <c r="F26" s="3">
        <f t="shared" si="0"/>
        <v>0.54614872024557304</v>
      </c>
      <c r="G26" s="3">
        <f>IF(B26/(1+参数!B$4)/D26*参数!B$4&lt;参数!B$3,参数!B$3,B26/(1+参数!B$4)/D26*参数!B$4)</f>
        <v>0.1</v>
      </c>
      <c r="H26" s="15">
        <f>IF(J25&lt;参数!B$6,H25+F26,F26)+IFERROR(E26*H25,0)</f>
        <v>9.1673709540984483</v>
      </c>
      <c r="I26" s="15">
        <f t="shared" si="1"/>
        <v>16783.806090182519</v>
      </c>
      <c r="J26" s="8">
        <f t="shared" si="2"/>
        <v>-0.32864775639269928</v>
      </c>
      <c r="K26" s="1">
        <f>IF(J26&gt;参数!B$6,I26,0)</f>
        <v>0</v>
      </c>
      <c r="L26" s="1">
        <f t="shared" si="3"/>
        <v>-1000</v>
      </c>
      <c r="M26" s="12">
        <f t="shared" si="4"/>
        <v>1.2327924045518821</v>
      </c>
    </row>
    <row r="27" spans="1:13" x14ac:dyDescent="0.15">
      <c r="A27" s="2">
        <v>39836</v>
      </c>
      <c r="B27" s="1">
        <f>参数!B$2</f>
        <v>1000</v>
      </c>
      <c r="C27" s="1">
        <f>IF(J26&lt;参数!B$6,C26+B27,B27)</f>
        <v>26000</v>
      </c>
      <c r="D27" s="3">
        <v>2122.35</v>
      </c>
      <c r="E27" s="3"/>
      <c r="F27" s="3">
        <f t="shared" si="0"/>
        <v>0.47112870167503007</v>
      </c>
      <c r="G27" s="3">
        <f>IF(B27/(1+参数!B$4)/D27*参数!B$4&lt;参数!B$3,参数!B$3,B27/(1+参数!B$4)/D27*参数!B$4)</f>
        <v>0.1</v>
      </c>
      <c r="H27" s="15">
        <f>IF(J26&lt;参数!B$6,H26+F27,F27)+IFERROR(E27*H26,0)</f>
        <v>9.6384996557734777</v>
      </c>
      <c r="I27" s="15">
        <f t="shared" si="1"/>
        <v>20456.26974443084</v>
      </c>
      <c r="J27" s="8">
        <f t="shared" si="2"/>
        <v>-0.21322039444496765</v>
      </c>
      <c r="K27" s="1">
        <f>IF(J27&gt;参数!B$6,I27,0)</f>
        <v>0</v>
      </c>
      <c r="L27" s="1">
        <f t="shared" si="3"/>
        <v>-1000</v>
      </c>
      <c r="M27" s="12">
        <f t="shared" si="4"/>
        <v>1.4290956837923374</v>
      </c>
    </row>
    <row r="28" spans="1:13" x14ac:dyDescent="0.15">
      <c r="A28" s="2">
        <v>39871</v>
      </c>
      <c r="B28" s="1">
        <f>参数!B$2</f>
        <v>1000</v>
      </c>
      <c r="C28" s="1">
        <f>IF(J27&lt;参数!B$6,C27+B28,B28)</f>
        <v>27000</v>
      </c>
      <c r="D28" s="3">
        <v>2302.02</v>
      </c>
      <c r="E28" s="3"/>
      <c r="F28" s="3">
        <f t="shared" si="0"/>
        <v>0.43435765110641955</v>
      </c>
      <c r="G28" s="3">
        <f>IF(B28/(1+参数!B$4)/D28*参数!B$4&lt;参数!B$3,参数!B$3,B28/(1+参数!B$4)/D28*参数!B$4)</f>
        <v>0.1</v>
      </c>
      <c r="H28" s="15">
        <f>IF(J27&lt;参数!B$6,H27+F28,F28)+IFERROR(E28*H27,0)</f>
        <v>10.072857306879897</v>
      </c>
      <c r="I28" s="15">
        <f t="shared" si="1"/>
        <v>23187.91897758366</v>
      </c>
      <c r="J28" s="8">
        <f t="shared" si="2"/>
        <v>-0.14118818601541994</v>
      </c>
      <c r="K28" s="1">
        <f>IF(J28&gt;参数!B$6,I28,0)</f>
        <v>0</v>
      </c>
      <c r="L28" s="1">
        <f t="shared" si="3"/>
        <v>-1000</v>
      </c>
      <c r="M28" s="12">
        <f t="shared" si="4"/>
        <v>1.550077435862905</v>
      </c>
    </row>
    <row r="29" spans="1:13" x14ac:dyDescent="0.15">
      <c r="A29" s="2">
        <v>39903</v>
      </c>
      <c r="B29" s="1">
        <f>参数!B$2</f>
        <v>1000</v>
      </c>
      <c r="C29" s="1">
        <f>IF(J28&lt;参数!B$6,C28+B29,B29)</f>
        <v>28000</v>
      </c>
      <c r="D29" s="3">
        <v>2814.17</v>
      </c>
      <c r="E29" s="3"/>
      <c r="F29" s="3">
        <f t="shared" si="0"/>
        <v>0.35530902539647569</v>
      </c>
      <c r="G29" s="3">
        <f>IF(B29/(1+参数!B$4)/D29*参数!B$4&lt;参数!B$3,参数!B$3,B29/(1+参数!B$4)/D29*参数!B$4)</f>
        <v>0.1</v>
      </c>
      <c r="H29" s="15">
        <f>IF(J28&lt;参数!B$6,H28+F29,F29)+IFERROR(E29*H28,0)</f>
        <v>10.428166332276373</v>
      </c>
      <c r="I29" s="15">
        <f t="shared" si="1"/>
        <v>29346.6328473022</v>
      </c>
      <c r="J29" s="8">
        <f t="shared" si="2"/>
        <v>4.8094030260792842E-2</v>
      </c>
      <c r="K29" s="1">
        <f>IF(J29&gt;参数!B$6,I29,0)</f>
        <v>0</v>
      </c>
      <c r="L29" s="1">
        <f t="shared" si="3"/>
        <v>-1000</v>
      </c>
      <c r="M29" s="12">
        <f t="shared" si="4"/>
        <v>1.8949363679213524</v>
      </c>
    </row>
    <row r="30" spans="1:13" x14ac:dyDescent="0.15">
      <c r="A30" s="2">
        <v>39933</v>
      </c>
      <c r="B30" s="1">
        <f>参数!B$2</f>
        <v>1000</v>
      </c>
      <c r="C30" s="1">
        <f>IF(J29&lt;参数!B$6,C29+B30,B30)</f>
        <v>29000</v>
      </c>
      <c r="D30" s="3">
        <v>2971.9</v>
      </c>
      <c r="E30" s="3"/>
      <c r="F30" s="3">
        <f t="shared" si="0"/>
        <v>0.33645142837915137</v>
      </c>
      <c r="G30" s="3">
        <f>IF(B30/(1+参数!B$4)/D30*参数!B$4&lt;参数!B$3,参数!B$3,B30/(1+参数!B$4)/D30*参数!B$4)</f>
        <v>0.1</v>
      </c>
      <c r="H30" s="15">
        <f>IF(J29&lt;参数!B$6,H29+F30,F30)+IFERROR(E30*H29,0)</f>
        <v>10.764617760655524</v>
      </c>
      <c r="I30" s="15">
        <f t="shared" si="1"/>
        <v>31991.367522892153</v>
      </c>
      <c r="J30" s="8">
        <f t="shared" si="2"/>
        <v>0.10315060423766043</v>
      </c>
      <c r="K30" s="1">
        <f>IF(J30&gt;参数!B$6,I30,0)</f>
        <v>0</v>
      </c>
      <c r="L30" s="1">
        <f t="shared" si="3"/>
        <v>-1000</v>
      </c>
      <c r="M30" s="12">
        <f t="shared" si="4"/>
        <v>2.0011447040603332</v>
      </c>
    </row>
    <row r="31" spans="1:13" x14ac:dyDescent="0.15">
      <c r="A31" s="2">
        <v>39960</v>
      </c>
      <c r="B31" s="1">
        <f>参数!B$2</f>
        <v>1000</v>
      </c>
      <c r="C31" s="1">
        <f>IF(J30&lt;参数!B$6,C30+B31,B31)</f>
        <v>30000</v>
      </c>
      <c r="D31" s="3">
        <v>3179.67</v>
      </c>
      <c r="E31" s="3"/>
      <c r="F31" s="3">
        <f t="shared" si="0"/>
        <v>0.31446659559010837</v>
      </c>
      <c r="G31" s="3">
        <f>IF(B31/(1+参数!B$4)/D31*参数!B$4&lt;参数!B$3,参数!B$3,B31/(1+参数!B$4)/D31*参数!B$4)</f>
        <v>0.1</v>
      </c>
      <c r="H31" s="15">
        <f>IF(J30&lt;参数!B$6,H30+F31,F31)+IFERROR(E31*H30,0)</f>
        <v>11.079084356245632</v>
      </c>
      <c r="I31" s="15">
        <f t="shared" si="1"/>
        <v>35227.832155023549</v>
      </c>
      <c r="J31" s="8">
        <f t="shared" si="2"/>
        <v>0.17426107183411821</v>
      </c>
      <c r="K31" s="1">
        <f>IF(J31&gt;参数!B$6,I31,0)</f>
        <v>0</v>
      </c>
      <c r="L31" s="1">
        <f t="shared" si="3"/>
        <v>-1000</v>
      </c>
      <c r="M31" s="12">
        <f t="shared" si="4"/>
        <v>2.1410477408928696</v>
      </c>
    </row>
    <row r="32" spans="1:13" x14ac:dyDescent="0.15">
      <c r="A32" s="2">
        <v>39994</v>
      </c>
      <c r="B32" s="1">
        <f>参数!B$2</f>
        <v>1000</v>
      </c>
      <c r="C32" s="1">
        <f>IF(J31&lt;参数!B$6,C31+B32,B32)</f>
        <v>31000</v>
      </c>
      <c r="D32" s="3">
        <v>3335.1</v>
      </c>
      <c r="E32" s="3"/>
      <c r="F32" s="3">
        <f t="shared" si="0"/>
        <v>0.29981110011693801</v>
      </c>
      <c r="G32" s="3">
        <f>IF(B32/(1+参数!B$4)/D32*参数!B$4&lt;参数!B$3,参数!B$3,B32/(1+参数!B$4)/D32*参数!B$4)</f>
        <v>0.1</v>
      </c>
      <c r="H32" s="15">
        <f>IF(J31&lt;参数!B$6,H31+F32,F32)+IFERROR(E32*H31,0)</f>
        <v>11.378895456362571</v>
      </c>
      <c r="I32" s="15">
        <f t="shared" si="1"/>
        <v>37949.754236514811</v>
      </c>
      <c r="J32" s="8">
        <f t="shared" si="2"/>
        <v>0.22418562053273594</v>
      </c>
      <c r="K32" s="1">
        <f>IF(J32&gt;参数!B$6,I32,0)</f>
        <v>0</v>
      </c>
      <c r="L32" s="1">
        <f t="shared" si="3"/>
        <v>-1000</v>
      </c>
      <c r="M32" s="12">
        <f t="shared" si="4"/>
        <v>2.2457073597737529</v>
      </c>
    </row>
    <row r="33" spans="1:13" x14ac:dyDescent="0.15">
      <c r="A33" s="2">
        <v>40025</v>
      </c>
      <c r="B33" s="1">
        <f>参数!B$2</f>
        <v>1000</v>
      </c>
      <c r="C33" s="1">
        <f>IF(J32&lt;参数!B$6,C32+B33,B33)</f>
        <v>32000</v>
      </c>
      <c r="D33" s="3">
        <v>3771.17</v>
      </c>
      <c r="E33" s="3"/>
      <c r="F33" s="3">
        <f t="shared" si="0"/>
        <v>0.26514317837700235</v>
      </c>
      <c r="G33" s="3">
        <f>IF(B33/(1+参数!B$4)/D33*参数!B$4&lt;参数!B$3,参数!B$3,B33/(1+参数!B$4)/D33*参数!B$4)</f>
        <v>0.1</v>
      </c>
      <c r="H33" s="15">
        <f>IF(J32&lt;参数!B$6,H32+F33,F33)+IFERROR(E33*H32,0)</f>
        <v>11.644038634739573</v>
      </c>
      <c r="I33" s="15">
        <f t="shared" si="1"/>
        <v>43911.649178170839</v>
      </c>
      <c r="J33" s="8">
        <f t="shared" si="2"/>
        <v>0.37223903681783876</v>
      </c>
      <c r="K33" s="1">
        <f>IF(J33&gt;参数!B$6,I33,0)</f>
        <v>0</v>
      </c>
      <c r="L33" s="1">
        <f t="shared" si="3"/>
        <v>-1000</v>
      </c>
      <c r="M33" s="12">
        <f t="shared" si="4"/>
        <v>2.5393374183556667</v>
      </c>
    </row>
    <row r="34" spans="1:13" x14ac:dyDescent="0.15">
      <c r="A34" s="2">
        <v>40056</v>
      </c>
      <c r="B34" s="1">
        <f>参数!B$2</f>
        <v>1000</v>
      </c>
      <c r="C34" s="1">
        <f>IF(J33&lt;参数!B$6,C33+B34,B34)</f>
        <v>33000</v>
      </c>
      <c r="D34" s="3">
        <v>3163.17</v>
      </c>
      <c r="E34" s="3"/>
      <c r="F34" s="3">
        <f t="shared" si="0"/>
        <v>0.31610694335113193</v>
      </c>
      <c r="G34" s="3">
        <f>IF(B34/(1+参数!B$4)/D34*参数!B$4&lt;参数!B$3,参数!B$3,B34/(1+参数!B$4)/D34*参数!B$4)</f>
        <v>0.1</v>
      </c>
      <c r="H34" s="15">
        <f>IF(J33&lt;参数!B$6,H33+F34,F34)+IFERROR(E34*H33,0)</f>
        <v>11.960145578090705</v>
      </c>
      <c r="I34" s="15">
        <f t="shared" si="1"/>
        <v>37831.973688249178</v>
      </c>
      <c r="J34" s="8">
        <f t="shared" si="2"/>
        <v>0.14642344509845984</v>
      </c>
      <c r="K34" s="1">
        <f>IF(J34&gt;参数!B$6,I34,0)</f>
        <v>0</v>
      </c>
      <c r="L34" s="1">
        <f t="shared" si="3"/>
        <v>-1000</v>
      </c>
      <c r="M34" s="12">
        <f t="shared" si="4"/>
        <v>2.1299373779543469</v>
      </c>
    </row>
    <row r="35" spans="1:13" x14ac:dyDescent="0.15">
      <c r="A35" s="2">
        <v>40086</v>
      </c>
      <c r="B35" s="1">
        <f>参数!B$2</f>
        <v>1000</v>
      </c>
      <c r="C35" s="1">
        <f>IF(J34&lt;参数!B$6,C34+B35,B35)</f>
        <v>34000</v>
      </c>
      <c r="D35" s="3">
        <v>3250.4</v>
      </c>
      <c r="E35" s="3"/>
      <c r="F35" s="3">
        <f t="shared" si="0"/>
        <v>0.30762367708589711</v>
      </c>
      <c r="G35" s="3">
        <f>IF(B35/(1+参数!B$4)/D35*参数!B$4&lt;参数!B$3,参数!B$3,B35/(1+参数!B$4)/D35*参数!B$4)</f>
        <v>0.1</v>
      </c>
      <c r="H35" s="15">
        <f>IF(J34&lt;参数!B$6,H34+F35,F35)+IFERROR(E35*H34,0)</f>
        <v>12.267769255176603</v>
      </c>
      <c r="I35" s="15">
        <f t="shared" si="1"/>
        <v>39875.15718702603</v>
      </c>
      <c r="J35" s="8">
        <f t="shared" si="2"/>
        <v>0.17279874079488322</v>
      </c>
      <c r="K35" s="1">
        <f>IF(J35&gt;参数!B$6,I35,0)</f>
        <v>0</v>
      </c>
      <c r="L35" s="1">
        <f t="shared" si="3"/>
        <v>-1000</v>
      </c>
      <c r="M35" s="12">
        <f t="shared" si="4"/>
        <v>2.1886741633560036</v>
      </c>
    </row>
    <row r="36" spans="1:13" x14ac:dyDescent="0.15">
      <c r="A36" s="2">
        <v>40116</v>
      </c>
      <c r="B36" s="1">
        <f>参数!B$2</f>
        <v>1000</v>
      </c>
      <c r="C36" s="1">
        <f>IF(J35&lt;参数!B$6,C35+B36,B36)</f>
        <v>35000</v>
      </c>
      <c r="D36" s="3">
        <v>3665.99</v>
      </c>
      <c r="E36" s="3"/>
      <c r="F36" s="3">
        <f t="shared" si="0"/>
        <v>0.27275033483451949</v>
      </c>
      <c r="G36" s="3">
        <f>IF(B36/(1+参数!B$4)/D36*参数!B$4&lt;参数!B$3,参数!B$3,B36/(1+参数!B$4)/D36*参数!B$4)</f>
        <v>0.1</v>
      </c>
      <c r="H36" s="15">
        <f>IF(J35&lt;参数!B$6,H35+F36,F36)+IFERROR(E36*H35,0)</f>
        <v>12.540519590011122</v>
      </c>
      <c r="I36" s="15">
        <f t="shared" si="1"/>
        <v>45973.419411784875</v>
      </c>
      <c r="J36" s="8">
        <f t="shared" si="2"/>
        <v>0.31352626890813928</v>
      </c>
      <c r="K36" s="1">
        <f>IF(J36&gt;参数!B$6,I36,0)</f>
        <v>0</v>
      </c>
      <c r="L36" s="1">
        <f t="shared" si="3"/>
        <v>-1000</v>
      </c>
      <c r="M36" s="12">
        <f t="shared" si="4"/>
        <v>2.4685139047875566</v>
      </c>
    </row>
    <row r="37" spans="1:13" x14ac:dyDescent="0.15">
      <c r="A37" s="2">
        <v>40147</v>
      </c>
      <c r="B37" s="1">
        <f>参数!B$2</f>
        <v>1000</v>
      </c>
      <c r="C37" s="1">
        <f>IF(J36&lt;参数!B$6,C36+B37,B37)</f>
        <v>36000</v>
      </c>
      <c r="D37" s="3">
        <v>4264.05</v>
      </c>
      <c r="E37" s="3"/>
      <c r="F37" s="3">
        <f t="shared" si="0"/>
        <v>0.23449537411615715</v>
      </c>
      <c r="G37" s="3">
        <f>IF(B37/(1+参数!B$4)/D37*参数!B$4&lt;参数!B$3,参数!B$3,B37/(1+参数!B$4)/D37*参数!B$4)</f>
        <v>0.1</v>
      </c>
      <c r="H37" s="15">
        <f>IF(J36&lt;参数!B$6,H36+F37,F37)+IFERROR(E37*H36,0)</f>
        <v>12.77501496412728</v>
      </c>
      <c r="I37" s="15">
        <f t="shared" si="1"/>
        <v>54473.302557786927</v>
      </c>
      <c r="J37" s="8">
        <f t="shared" si="2"/>
        <v>0.51314729327185904</v>
      </c>
      <c r="K37" s="1">
        <f>IF(J37&gt;参数!B$6,I37,0)</f>
        <v>0</v>
      </c>
      <c r="L37" s="1">
        <f t="shared" si="3"/>
        <v>-1000</v>
      </c>
      <c r="M37" s="12">
        <f t="shared" si="4"/>
        <v>2.8712207932125788</v>
      </c>
    </row>
    <row r="38" spans="1:13" x14ac:dyDescent="0.15">
      <c r="A38" s="2">
        <v>40178</v>
      </c>
      <c r="B38" s="1">
        <f>参数!B$2</f>
        <v>1000</v>
      </c>
      <c r="C38" s="1">
        <f>IF(J37&lt;参数!B$6,C37+B38,B38)</f>
        <v>37000</v>
      </c>
      <c r="D38" s="3">
        <v>4391.28</v>
      </c>
      <c r="E38" s="3"/>
      <c r="F38" s="3">
        <f t="shared" si="0"/>
        <v>0.22770126250204953</v>
      </c>
      <c r="G38" s="3">
        <f>IF(B38/(1+参数!B$4)/D38*参数!B$4&lt;参数!B$3,参数!B$3,B38/(1+参数!B$4)/D38*参数!B$4)</f>
        <v>0.1</v>
      </c>
      <c r="H38" s="15">
        <f>IF(J37&lt;参数!B$6,H37+F38,F38)+IFERROR(E38*H37,0)</f>
        <v>13.00271622662933</v>
      </c>
      <c r="I38" s="15">
        <f t="shared" si="1"/>
        <v>57098.56771167284</v>
      </c>
      <c r="J38" s="8">
        <f t="shared" si="2"/>
        <v>0.54320453274791469</v>
      </c>
      <c r="K38" s="1">
        <f>IF(J38&gt;参数!B$6,I38,0)</f>
        <v>0</v>
      </c>
      <c r="L38" s="1">
        <f t="shared" si="3"/>
        <v>-1000</v>
      </c>
      <c r="M38" s="12">
        <f t="shared" si="4"/>
        <v>2.9568917917985322</v>
      </c>
    </row>
    <row r="39" spans="1:13" x14ac:dyDescent="0.15">
      <c r="A39" s="2">
        <v>40207</v>
      </c>
      <c r="B39" s="1">
        <f>参数!B$2</f>
        <v>1000</v>
      </c>
      <c r="C39" s="1">
        <f>IF(J38&lt;参数!B$6,C38+B39,B39)</f>
        <v>38000</v>
      </c>
      <c r="D39" s="3">
        <v>4290.32</v>
      </c>
      <c r="E39" s="3"/>
      <c r="F39" s="3">
        <f t="shared" si="0"/>
        <v>0.23305953868242929</v>
      </c>
      <c r="G39" s="3">
        <f>IF(B39/(1+参数!B$4)/D39*参数!B$4&lt;参数!B$3,参数!B$3,B39/(1+参数!B$4)/D39*参数!B$4)</f>
        <v>0.1</v>
      </c>
      <c r="H39" s="15">
        <f>IF(J38&lt;参数!B$6,H38+F39,F39)+IFERROR(E39*H38,0)</f>
        <v>13.235775765311759</v>
      </c>
      <c r="I39" s="15">
        <f t="shared" si="1"/>
        <v>56785.713481432344</v>
      </c>
      <c r="J39" s="8">
        <f t="shared" si="2"/>
        <v>0.49436088109032483</v>
      </c>
      <c r="K39" s="1">
        <f>IF(J39&gt;参数!B$6,I39,0)</f>
        <v>0</v>
      </c>
      <c r="L39" s="1">
        <f t="shared" si="3"/>
        <v>-1000</v>
      </c>
      <c r="M39" s="12">
        <f t="shared" si="4"/>
        <v>2.8889098377213656</v>
      </c>
    </row>
    <row r="40" spans="1:13" x14ac:dyDescent="0.15">
      <c r="A40" s="2">
        <v>40235</v>
      </c>
      <c r="B40" s="1">
        <f>参数!B$2</f>
        <v>1000</v>
      </c>
      <c r="C40" s="1">
        <f>IF(J39&lt;参数!B$6,C39+B40,B40)</f>
        <v>39000</v>
      </c>
      <c r="D40" s="3">
        <v>4653.34</v>
      </c>
      <c r="E40" s="3"/>
      <c r="F40" s="3">
        <f t="shared" si="0"/>
        <v>0.2148779156476853</v>
      </c>
      <c r="G40" s="3">
        <f>IF(B40/(1+参数!B$4)/D40*参数!B$4&lt;参数!B$3,参数!B$3,B40/(1+参数!B$4)/D40*参数!B$4)</f>
        <v>0.1</v>
      </c>
      <c r="H40" s="15">
        <f>IF(J39&lt;参数!B$6,H39+F40,F40)+IFERROR(E40*H39,0)</f>
        <v>13.450653680959444</v>
      </c>
      <c r="I40" s="15">
        <f t="shared" si="1"/>
        <v>62590.46479975582</v>
      </c>
      <c r="J40" s="8">
        <f t="shared" si="2"/>
        <v>0.60488371281425191</v>
      </c>
      <c r="K40" s="1">
        <f>IF(J40&gt;参数!B$6,I40,0)</f>
        <v>0</v>
      </c>
      <c r="L40" s="1">
        <f t="shared" si="3"/>
        <v>-1000</v>
      </c>
      <c r="M40" s="12">
        <f t="shared" si="4"/>
        <v>3.1333512894754567</v>
      </c>
    </row>
    <row r="41" spans="1:13" x14ac:dyDescent="0.15">
      <c r="A41" s="2">
        <v>40268</v>
      </c>
      <c r="B41" s="1">
        <f>参数!B$2</f>
        <v>1000</v>
      </c>
      <c r="C41" s="1">
        <f>IF(J40&lt;参数!B$6,C40+B41,B41)</f>
        <v>40000</v>
      </c>
      <c r="D41" s="3">
        <v>4822.08</v>
      </c>
      <c r="E41" s="3"/>
      <c r="F41" s="3">
        <f t="shared" si="0"/>
        <v>0.20735865020903843</v>
      </c>
      <c r="G41" s="3">
        <f>IF(B41/(1+参数!B$4)/D41*参数!B$4&lt;参数!B$3,参数!B$3,B41/(1+参数!B$4)/D41*参数!B$4)</f>
        <v>0.1</v>
      </c>
      <c r="H41" s="15">
        <f>IF(J40&lt;参数!B$6,H40+F41,F41)+IFERROR(E41*H40,0)</f>
        <v>13.658012331168482</v>
      </c>
      <c r="I41" s="15">
        <f t="shared" si="1"/>
        <v>65860.028101880918</v>
      </c>
      <c r="J41" s="8">
        <f t="shared" si="2"/>
        <v>0.64650070254702285</v>
      </c>
      <c r="K41" s="1">
        <f>IF(J41&gt;参数!B$6,I41,0)</f>
        <v>0</v>
      </c>
      <c r="L41" s="1">
        <f t="shared" si="3"/>
        <v>-1000</v>
      </c>
      <c r="M41" s="12">
        <f t="shared" si="4"/>
        <v>3.2469732677934151</v>
      </c>
    </row>
    <row r="42" spans="1:13" x14ac:dyDescent="0.15">
      <c r="A42" s="2">
        <v>40298</v>
      </c>
      <c r="B42" s="1">
        <f>参数!B$2</f>
        <v>1000</v>
      </c>
      <c r="C42" s="1">
        <f>IF(J41&lt;参数!B$6,C41+B42,B42)</f>
        <v>41000</v>
      </c>
      <c r="D42" s="3">
        <v>4527.76</v>
      </c>
      <c r="E42" s="3"/>
      <c r="F42" s="3">
        <f t="shared" si="0"/>
        <v>0.22083767690867007</v>
      </c>
      <c r="G42" s="3">
        <f>IF(B42/(1+参数!B$4)/D42*参数!B$4&lt;参数!B$3,参数!B$3,B42/(1+参数!B$4)/D42*参数!B$4)</f>
        <v>0.1</v>
      </c>
      <c r="H42" s="15">
        <f>IF(J41&lt;参数!B$6,H41+F42,F42)+IFERROR(E42*H41,0)</f>
        <v>13.878850008077153</v>
      </c>
      <c r="I42" s="15">
        <f t="shared" si="1"/>
        <v>62840.101912571416</v>
      </c>
      <c r="J42" s="8">
        <f t="shared" si="2"/>
        <v>0.53268541250174195</v>
      </c>
      <c r="K42" s="1">
        <f>IF(J42&gt;参数!B$6,I42,0)</f>
        <v>0</v>
      </c>
      <c r="L42" s="1">
        <f t="shared" si="3"/>
        <v>-1000</v>
      </c>
      <c r="M42" s="12">
        <f t="shared" si="4"/>
        <v>3.0487913271833555</v>
      </c>
    </row>
    <row r="43" spans="1:13" x14ac:dyDescent="0.15">
      <c r="A43" s="2">
        <v>40329</v>
      </c>
      <c r="B43" s="1">
        <f>参数!B$2</f>
        <v>1000</v>
      </c>
      <c r="C43" s="1">
        <f>IF(J42&lt;参数!B$6,C42+B43,B43)</f>
        <v>42000</v>
      </c>
      <c r="D43" s="3">
        <v>4149.96</v>
      </c>
      <c r="E43" s="3"/>
      <c r="F43" s="3">
        <f t="shared" si="0"/>
        <v>0.24094208136945897</v>
      </c>
      <c r="G43" s="3">
        <f>IF(B43/(1+参数!B$4)/D43*参数!B$4&lt;参数!B$3,参数!B$3,B43/(1+参数!B$4)/D43*参数!B$4)</f>
        <v>0.1</v>
      </c>
      <c r="H43" s="15">
        <f>IF(J42&lt;参数!B$6,H42+F43,F43)+IFERROR(E43*H42,0)</f>
        <v>14.119792089446612</v>
      </c>
      <c r="I43" s="15">
        <f t="shared" si="1"/>
        <v>58596.572379519865</v>
      </c>
      <c r="J43" s="8">
        <f t="shared" si="2"/>
        <v>0.39515648522666336</v>
      </c>
      <c r="K43" s="1">
        <f>IF(J43&gt;参数!B$6,I43,0)</f>
        <v>0</v>
      </c>
      <c r="L43" s="1">
        <f t="shared" si="3"/>
        <v>-1000</v>
      </c>
      <c r="M43" s="12">
        <f t="shared" si="4"/>
        <v>2.7943976836576669</v>
      </c>
    </row>
    <row r="44" spans="1:13" x14ac:dyDescent="0.15">
      <c r="A44" s="2">
        <v>40359</v>
      </c>
      <c r="B44" s="1">
        <f>参数!B$2</f>
        <v>1000</v>
      </c>
      <c r="C44" s="1">
        <f>IF(J43&lt;参数!B$6,C43+B44,B44)</f>
        <v>43000</v>
      </c>
      <c r="D44" s="3">
        <v>3732.65</v>
      </c>
      <c r="E44" s="3"/>
      <c r="F44" s="3">
        <f t="shared" si="0"/>
        <v>0.2678793886380989</v>
      </c>
      <c r="G44" s="3">
        <f>IF(B44/(1+参数!B$4)/D44*参数!B$4&lt;参数!B$3,参数!B$3,B44/(1+参数!B$4)/D44*参数!B$4)</f>
        <v>0.1</v>
      </c>
      <c r="H44" s="15">
        <f>IF(J43&lt;参数!B$6,H43+F44,F44)+IFERROR(E44*H43,0)</f>
        <v>14.387671478084711</v>
      </c>
      <c r="I44" s="15">
        <f t="shared" si="1"/>
        <v>53704.141942672897</v>
      </c>
      <c r="J44" s="8">
        <f t="shared" si="2"/>
        <v>0.24893353355053249</v>
      </c>
      <c r="K44" s="1">
        <f>IF(J44&gt;参数!B$6,I44,0)</f>
        <v>0</v>
      </c>
      <c r="L44" s="1">
        <f t="shared" si="3"/>
        <v>-1000</v>
      </c>
      <c r="M44" s="12">
        <f t="shared" si="4"/>
        <v>2.5133997710591887</v>
      </c>
    </row>
    <row r="45" spans="1:13" x14ac:dyDescent="0.15">
      <c r="A45" s="2">
        <v>40389</v>
      </c>
      <c r="B45" s="1">
        <f>参数!B$2</f>
        <v>1000</v>
      </c>
      <c r="C45" s="1">
        <f>IF(J44&lt;参数!B$6,C44+B45,B45)</f>
        <v>44000</v>
      </c>
      <c r="D45" s="3">
        <v>4299.05</v>
      </c>
      <c r="E45" s="3"/>
      <c r="F45" s="3">
        <f t="shared" si="0"/>
        <v>0.23258626905944335</v>
      </c>
      <c r="G45" s="3">
        <f>IF(B45/(1+参数!B$4)/D45*参数!B$4&lt;参数!B$3,参数!B$3,B45/(1+参数!B$4)/D45*参数!B$4)</f>
        <v>0.1</v>
      </c>
      <c r="H45" s="15">
        <f>IF(J44&lt;参数!B$6,H44+F45,F45)+IFERROR(E45*H44,0)</f>
        <v>14.620257747144153</v>
      </c>
      <c r="I45" s="15">
        <f t="shared" si="1"/>
        <v>62853.219067860075</v>
      </c>
      <c r="J45" s="8">
        <f t="shared" si="2"/>
        <v>0.42848225154227437</v>
      </c>
      <c r="K45" s="1">
        <f>IF(J45&gt;参数!B$6,I45,0)</f>
        <v>0</v>
      </c>
      <c r="L45" s="1">
        <f t="shared" si="3"/>
        <v>-1000</v>
      </c>
      <c r="M45" s="12">
        <f t="shared" si="4"/>
        <v>2.8947882297488396</v>
      </c>
    </row>
    <row r="46" spans="1:13" x14ac:dyDescent="0.15">
      <c r="A46" s="2">
        <v>40421</v>
      </c>
      <c r="B46" s="1">
        <f>参数!B$2</f>
        <v>1000</v>
      </c>
      <c r="C46" s="1">
        <f>IF(J45&lt;参数!B$6,C45+B46,B46)</f>
        <v>45000</v>
      </c>
      <c r="D46" s="3">
        <v>4755.8500000000004</v>
      </c>
      <c r="E46" s="3"/>
      <c r="F46" s="3">
        <f t="shared" si="0"/>
        <v>0.21024632820631431</v>
      </c>
      <c r="G46" s="3">
        <f>IF(B46/(1+参数!B$4)/D46*参数!B$4&lt;参数!B$3,参数!B$3,B46/(1+参数!B$4)/D46*参数!B$4)</f>
        <v>0.1</v>
      </c>
      <c r="H46" s="15">
        <f>IF(J45&lt;参数!B$6,H45+F46,F46)+IFERROR(E46*H45,0)</f>
        <v>14.830504075350468</v>
      </c>
      <c r="I46" s="15">
        <f t="shared" si="1"/>
        <v>70531.652806755534</v>
      </c>
      <c r="J46" s="8">
        <f t="shared" si="2"/>
        <v>0.56737006237234522</v>
      </c>
      <c r="K46" s="1">
        <f>IF(J46&gt;参数!B$6,I46,0)</f>
        <v>0</v>
      </c>
      <c r="L46" s="1">
        <f t="shared" si="3"/>
        <v>-1000</v>
      </c>
      <c r="M46" s="12">
        <f t="shared" si="4"/>
        <v>3.2023769443135155</v>
      </c>
    </row>
    <row r="47" spans="1:13" x14ac:dyDescent="0.15">
      <c r="A47" s="2">
        <v>40451</v>
      </c>
      <c r="B47" s="1">
        <f>参数!B$2</f>
        <v>1000</v>
      </c>
      <c r="C47" s="1">
        <f>IF(J46&lt;参数!B$6,C46+B47,B47)</f>
        <v>46000</v>
      </c>
      <c r="D47" s="3">
        <v>4785.49</v>
      </c>
      <c r="E47" s="3"/>
      <c r="F47" s="3">
        <f t="shared" si="0"/>
        <v>0.20894412066475951</v>
      </c>
      <c r="G47" s="3">
        <f>IF(B47/(1+参数!B$4)/D47*参数!B$4&lt;参数!B$3,参数!B$3,B47/(1+参数!B$4)/D47*参数!B$4)</f>
        <v>0.1</v>
      </c>
      <c r="H47" s="15">
        <f>IF(J46&lt;参数!B$6,H46+F47,F47)+IFERROR(E47*H46,0)</f>
        <v>15.039448196015227</v>
      </c>
      <c r="I47" s="15">
        <f t="shared" si="1"/>
        <v>71971.128947548903</v>
      </c>
      <c r="J47" s="8">
        <f t="shared" si="2"/>
        <v>0.5645897597293239</v>
      </c>
      <c r="K47" s="1">
        <f>IF(J47&gt;参数!B$6,I47,0)</f>
        <v>0</v>
      </c>
      <c r="L47" s="1">
        <f t="shared" si="3"/>
        <v>-1000</v>
      </c>
      <c r="M47" s="12">
        <f t="shared" si="4"/>
        <v>3.2223351962830797</v>
      </c>
    </row>
    <row r="48" spans="1:13" x14ac:dyDescent="0.15">
      <c r="A48" s="2">
        <v>40480</v>
      </c>
      <c r="B48" s="1">
        <f>参数!B$2</f>
        <v>1000</v>
      </c>
      <c r="C48" s="1">
        <f>IF(J47&lt;参数!B$6,C47+B48,B48)</f>
        <v>47000</v>
      </c>
      <c r="D48" s="3">
        <v>5211.5200000000004</v>
      </c>
      <c r="E48" s="3"/>
      <c r="F48" s="3">
        <f t="shared" si="0"/>
        <v>0.1918634102910475</v>
      </c>
      <c r="G48" s="3">
        <f>IF(B48/(1+参数!B$4)/D48*参数!B$4&lt;参数!B$3,参数!B$3,B48/(1+参数!B$4)/D48*参数!B$4)</f>
        <v>0.1</v>
      </c>
      <c r="H48" s="15">
        <f>IF(J47&lt;参数!B$6,H47+F48,F48)+IFERROR(E48*H47,0)</f>
        <v>15.231311606306274</v>
      </c>
      <c r="I48" s="15">
        <f t="shared" si="1"/>
        <v>79378.285062497278</v>
      </c>
      <c r="J48" s="8">
        <f t="shared" si="2"/>
        <v>0.68889968218079312</v>
      </c>
      <c r="K48" s="1">
        <f>IF(J48&gt;参数!B$6,I48,0)</f>
        <v>0</v>
      </c>
      <c r="L48" s="1">
        <f t="shared" si="3"/>
        <v>-1000</v>
      </c>
      <c r="M48" s="12">
        <f t="shared" si="4"/>
        <v>3.5092047673557354</v>
      </c>
    </row>
    <row r="49" spans="1:13" x14ac:dyDescent="0.15">
      <c r="A49" s="2">
        <v>40512</v>
      </c>
      <c r="B49" s="1">
        <f>参数!B$2</f>
        <v>1000</v>
      </c>
      <c r="C49" s="1">
        <f>IF(J48&lt;参数!B$6,C48+B49,B49)</f>
        <v>48000</v>
      </c>
      <c r="D49" s="3">
        <v>5294.7</v>
      </c>
      <c r="E49" s="3"/>
      <c r="F49" s="3">
        <f t="shared" si="0"/>
        <v>0.18884922658507564</v>
      </c>
      <c r="G49" s="3">
        <f>IF(B49/(1+参数!B$4)/D49*参数!B$4&lt;参数!B$3,参数!B$3,B49/(1+参数!B$4)/D49*参数!B$4)</f>
        <v>0.1</v>
      </c>
      <c r="H49" s="15">
        <f>IF(J48&lt;参数!B$6,H48+F49,F49)+IFERROR(E49*H48,0)</f>
        <v>15.42016083289135</v>
      </c>
      <c r="I49" s="15">
        <f t="shared" si="1"/>
        <v>81645.125561909823</v>
      </c>
      <c r="J49" s="8">
        <f t="shared" si="2"/>
        <v>0.70094011587312122</v>
      </c>
      <c r="K49" s="1">
        <f>IF(J49&gt;参数!B$6,I49,0)</f>
        <v>0</v>
      </c>
      <c r="L49" s="1">
        <f t="shared" si="3"/>
        <v>-1000</v>
      </c>
      <c r="M49" s="12">
        <f t="shared" si="4"/>
        <v>3.565214463672481</v>
      </c>
    </row>
    <row r="50" spans="1:13" x14ac:dyDescent="0.15">
      <c r="A50" s="2">
        <v>40543</v>
      </c>
      <c r="B50" s="1">
        <f>参数!B$2</f>
        <v>1000</v>
      </c>
      <c r="C50" s="1">
        <f>IF(J49&lt;参数!B$6,C49+B50,B50)</f>
        <v>49000</v>
      </c>
      <c r="D50" s="3">
        <v>5155.5600000000004</v>
      </c>
      <c r="E50" s="3"/>
      <c r="F50" s="3">
        <f t="shared" si="0"/>
        <v>0.19394595349486765</v>
      </c>
      <c r="G50" s="3">
        <f>IF(B50/(1+参数!B$4)/D50*参数!B$4&lt;参数!B$3,参数!B$3,B50/(1+参数!B$4)/D50*参数!B$4)</f>
        <v>0.1</v>
      </c>
      <c r="H50" s="15">
        <f>IF(J49&lt;参数!B$6,H49+F50,F50)+IFERROR(E50*H49,0)</f>
        <v>15.614106786386218</v>
      </c>
      <c r="I50" s="15">
        <f t="shared" si="1"/>
        <v>80499.464383621336</v>
      </c>
      <c r="J50" s="8">
        <f t="shared" si="2"/>
        <v>0.64284621191063951</v>
      </c>
      <c r="K50" s="1">
        <f>IF(J50&gt;参数!B$6,I50,0)</f>
        <v>0</v>
      </c>
      <c r="L50" s="1">
        <f t="shared" si="3"/>
        <v>-1000</v>
      </c>
      <c r="M50" s="12">
        <f t="shared" si="4"/>
        <v>3.471523803110903</v>
      </c>
    </row>
    <row r="51" spans="1:13" x14ac:dyDescent="0.15">
      <c r="A51" s="2">
        <v>40574</v>
      </c>
      <c r="B51" s="1">
        <f>参数!B$2</f>
        <v>1000</v>
      </c>
      <c r="C51" s="1">
        <f>IF(J50&lt;参数!B$6,C50+B51,B51)</f>
        <v>50000</v>
      </c>
      <c r="D51" s="3">
        <v>4816.66</v>
      </c>
      <c r="E51" s="3"/>
      <c r="F51" s="3">
        <f t="shared" si="0"/>
        <v>0.20759198282627381</v>
      </c>
      <c r="G51" s="3">
        <f>IF(B51/(1+参数!B$4)/D51*参数!B$4&lt;参数!B$3,参数!B$3,B51/(1+参数!B$4)/D51*参数!B$4)</f>
        <v>0.1</v>
      </c>
      <c r="H51" s="15">
        <f>IF(J50&lt;参数!B$6,H50+F51,F51)+IFERROR(E51*H50,0)</f>
        <v>15.821698769212492</v>
      </c>
      <c r="I51" s="15">
        <f t="shared" si="1"/>
        <v>76207.743593715044</v>
      </c>
      <c r="J51" s="8">
        <f t="shared" si="2"/>
        <v>0.52415487187430099</v>
      </c>
      <c r="K51" s="1">
        <f>IF(J51&gt;参数!B$6,I51,0)</f>
        <v>0</v>
      </c>
      <c r="L51" s="1">
        <f t="shared" si="3"/>
        <v>-1000</v>
      </c>
      <c r="M51" s="12">
        <f t="shared" si="4"/>
        <v>3.2433236819069435</v>
      </c>
    </row>
    <row r="52" spans="1:13" x14ac:dyDescent="0.15">
      <c r="A52" s="2">
        <v>40602</v>
      </c>
      <c r="B52" s="1">
        <f>参数!B$2</f>
        <v>1000</v>
      </c>
      <c r="C52" s="1">
        <f>IF(J51&lt;参数!B$6,C51+B52,B52)</f>
        <v>51000</v>
      </c>
      <c r="D52" s="3">
        <v>5347.3</v>
      </c>
      <c r="E52" s="3"/>
      <c r="F52" s="3">
        <f t="shared" si="0"/>
        <v>0.18699156583696444</v>
      </c>
      <c r="G52" s="3">
        <f>IF(B52/(1+参数!B$4)/D52*参数!B$4&lt;参数!B$3,参数!B$3,B52/(1+参数!B$4)/D52*参数!B$4)</f>
        <v>0.1</v>
      </c>
      <c r="H52" s="15">
        <f>IF(J51&lt;参数!B$6,H51+F52,F52)+IFERROR(E52*H51,0)</f>
        <v>16.008690335049458</v>
      </c>
      <c r="I52" s="15">
        <f t="shared" si="1"/>
        <v>85603.269828609977</v>
      </c>
      <c r="J52" s="8">
        <f t="shared" si="2"/>
        <v>0.67849548683548977</v>
      </c>
      <c r="K52" s="1">
        <f>IF(J52&gt;参数!B$6,I52,0)</f>
        <v>0</v>
      </c>
      <c r="L52" s="1">
        <f t="shared" si="3"/>
        <v>-1000</v>
      </c>
      <c r="M52" s="12">
        <f t="shared" si="4"/>
        <v>3.6006329540098325</v>
      </c>
    </row>
    <row r="53" spans="1:13" x14ac:dyDescent="0.15">
      <c r="A53" s="2">
        <v>40633</v>
      </c>
      <c r="B53" s="1">
        <f>参数!B$2</f>
        <v>1000</v>
      </c>
      <c r="C53" s="1">
        <f>IF(J52&lt;参数!B$6,C52+B53,B53)</f>
        <v>52000</v>
      </c>
      <c r="D53" s="3">
        <v>5285.19</v>
      </c>
      <c r="E53" s="3"/>
      <c r="F53" s="3">
        <f t="shared" si="0"/>
        <v>0.18918903577733251</v>
      </c>
      <c r="G53" s="3">
        <f>IF(B53/(1+参数!B$4)/D53*参数!B$4&lt;参数!B$3,参数!B$3,B53/(1+参数!B$4)/D53*参数!B$4)</f>
        <v>0.1</v>
      </c>
      <c r="H53" s="15">
        <f>IF(J52&lt;参数!B$6,H52+F53,F53)+IFERROR(E53*H52,0)</f>
        <v>16.19787937082679</v>
      </c>
      <c r="I53" s="15">
        <f t="shared" si="1"/>
        <v>85608.870071900034</v>
      </c>
      <c r="J53" s="8">
        <f t="shared" si="2"/>
        <v>0.64632442445961602</v>
      </c>
      <c r="K53" s="1">
        <f>IF(J53&gt;参数!B$6,I53,0)</f>
        <v>0</v>
      </c>
      <c r="L53" s="1">
        <f t="shared" si="3"/>
        <v>-1000</v>
      </c>
      <c r="M53" s="12">
        <f t="shared" si="4"/>
        <v>3.558810854487914</v>
      </c>
    </row>
    <row r="54" spans="1:13" x14ac:dyDescent="0.15">
      <c r="A54" s="2">
        <v>40662</v>
      </c>
      <c r="B54" s="1">
        <f>参数!B$2</f>
        <v>1000</v>
      </c>
      <c r="C54" s="1">
        <f>IF(J53&lt;参数!B$6,C53+B54,B54)</f>
        <v>53000</v>
      </c>
      <c r="D54" s="3">
        <v>5027.55</v>
      </c>
      <c r="E54" s="3"/>
      <c r="F54" s="3">
        <f t="shared" si="0"/>
        <v>0.19888414834263207</v>
      </c>
      <c r="G54" s="3">
        <f>IF(B54/(1+参数!B$4)/D54*参数!B$4&lt;参数!B$3,参数!B$3,B54/(1+参数!B$4)/D54*参数!B$4)</f>
        <v>0.1</v>
      </c>
      <c r="H54" s="15">
        <f>IF(J53&lt;参数!B$6,H53+F54,F54)+IFERROR(E54*H53,0)</f>
        <v>16.396763519169422</v>
      </c>
      <c r="I54" s="15">
        <f t="shared" si="1"/>
        <v>82435.548430800234</v>
      </c>
      <c r="J54" s="8">
        <f t="shared" si="2"/>
        <v>0.55538770624151379</v>
      </c>
      <c r="K54" s="1">
        <f>IF(J54&gt;参数!B$6,I54,0)</f>
        <v>0</v>
      </c>
      <c r="L54" s="1">
        <f t="shared" si="3"/>
        <v>-1000</v>
      </c>
      <c r="M54" s="12">
        <f t="shared" si="4"/>
        <v>3.385327587367855</v>
      </c>
    </row>
    <row r="55" spans="1:13" x14ac:dyDescent="0.15">
      <c r="A55" s="2">
        <v>40694</v>
      </c>
      <c r="B55" s="1">
        <f>参数!B$2</f>
        <v>1000</v>
      </c>
      <c r="C55" s="1">
        <f>IF(J54&lt;参数!B$6,C54+B55,B55)</f>
        <v>54000</v>
      </c>
      <c r="D55" s="3">
        <v>4661.6899999999996</v>
      </c>
      <c r="E55" s="3"/>
      <c r="F55" s="3">
        <f t="shared" si="0"/>
        <v>0.21449302720687133</v>
      </c>
      <c r="G55" s="3">
        <f>IF(B55/(1+参数!B$4)/D55*参数!B$4&lt;参数!B$3,参数!B$3,B55/(1+参数!B$4)/D55*参数!B$4)</f>
        <v>0.1</v>
      </c>
      <c r="H55" s="15">
        <f>IF(J54&lt;参数!B$6,H54+F55,F55)+IFERROR(E55*H54,0)</f>
        <v>16.611256546376293</v>
      </c>
      <c r="I55" s="15">
        <f t="shared" si="1"/>
        <v>77436.5285296769</v>
      </c>
      <c r="J55" s="8">
        <f t="shared" si="2"/>
        <v>0.43400978758660935</v>
      </c>
      <c r="K55" s="1">
        <f>IF(J55&gt;参数!B$6,I55,0)</f>
        <v>0</v>
      </c>
      <c r="L55" s="1">
        <f t="shared" si="3"/>
        <v>-1000</v>
      </c>
      <c r="M55" s="12">
        <f t="shared" si="4"/>
        <v>3.1389738064776789</v>
      </c>
    </row>
    <row r="56" spans="1:13" x14ac:dyDescent="0.15">
      <c r="A56" s="2">
        <v>40724</v>
      </c>
      <c r="B56" s="1">
        <f>参数!B$2</f>
        <v>1000</v>
      </c>
      <c r="C56" s="1">
        <f>IF(J55&lt;参数!B$6,C55+B56,B56)</f>
        <v>55000</v>
      </c>
      <c r="D56" s="3">
        <v>4872.2700000000004</v>
      </c>
      <c r="E56" s="3"/>
      <c r="F56" s="3">
        <f t="shared" si="0"/>
        <v>0.20522261697319727</v>
      </c>
      <c r="G56" s="3">
        <f>IF(B56/(1+参数!B$4)/D56*参数!B$4&lt;参数!B$3,参数!B$3,B56/(1+参数!B$4)/D56*参数!B$4)</f>
        <v>0.1</v>
      </c>
      <c r="H56" s="15">
        <f>IF(J55&lt;参数!B$6,H55+F56,F56)+IFERROR(E56*H55,0)</f>
        <v>16.816479163349491</v>
      </c>
      <c r="I56" s="15">
        <f t="shared" si="1"/>
        <v>81934.426933212831</v>
      </c>
      <c r="J56" s="8">
        <f t="shared" si="2"/>
        <v>0.48971685333114245</v>
      </c>
      <c r="K56" s="1">
        <f>IF(J56&gt;参数!B$6,I56,0)</f>
        <v>0</v>
      </c>
      <c r="L56" s="1">
        <f t="shared" si="3"/>
        <v>-1000</v>
      </c>
      <c r="M56" s="12">
        <f t="shared" si="4"/>
        <v>3.2807689717864128</v>
      </c>
    </row>
    <row r="57" spans="1:13" x14ac:dyDescent="0.15">
      <c r="A57" s="2">
        <v>40753</v>
      </c>
      <c r="B57" s="1">
        <f>参数!B$2</f>
        <v>1000</v>
      </c>
      <c r="C57" s="1">
        <f>IF(J56&lt;参数!B$6,C56+B57,B57)</f>
        <v>56000</v>
      </c>
      <c r="D57" s="3">
        <v>4963.42</v>
      </c>
      <c r="E57" s="3"/>
      <c r="F57" s="3">
        <f t="shared" si="0"/>
        <v>0.20145383626612295</v>
      </c>
      <c r="G57" s="3">
        <f>IF(B57/(1+参数!B$4)/D57*参数!B$4&lt;参数!B$3,参数!B$3,B57/(1+参数!B$4)/D57*参数!B$4)</f>
        <v>0.1</v>
      </c>
      <c r="H57" s="15">
        <f>IF(J56&lt;参数!B$6,H56+F57,F57)+IFERROR(E57*H56,0)</f>
        <v>17.017932999615613</v>
      </c>
      <c r="I57" s="15">
        <f t="shared" si="1"/>
        <v>84467.149008952125</v>
      </c>
      <c r="J57" s="8">
        <f t="shared" si="2"/>
        <v>0.5083419465884309</v>
      </c>
      <c r="K57" s="1">
        <f>IF(J57&gt;参数!B$6,I57,0)</f>
        <v>0</v>
      </c>
      <c r="L57" s="1">
        <f t="shared" si="3"/>
        <v>-1000</v>
      </c>
      <c r="M57" s="12">
        <f t="shared" si="4"/>
        <v>3.3421453100801299</v>
      </c>
    </row>
    <row r="58" spans="1:13" x14ac:dyDescent="0.15">
      <c r="A58" s="2">
        <v>40786</v>
      </c>
      <c r="B58" s="1">
        <f>参数!B$2</f>
        <v>1000</v>
      </c>
      <c r="C58" s="1">
        <f>IF(J57&lt;参数!B$6,C57+B58,B58)</f>
        <v>57000</v>
      </c>
      <c r="D58" s="3">
        <v>4798.7299999999996</v>
      </c>
      <c r="E58" s="3"/>
      <c r="F58" s="3">
        <f t="shared" si="0"/>
        <v>0.20836763060226354</v>
      </c>
      <c r="G58" s="3">
        <f>IF(B58/(1+参数!B$4)/D58*参数!B$4&lt;参数!B$3,参数!B$3,B58/(1+参数!B$4)/D58*参数!B$4)</f>
        <v>0.1</v>
      </c>
      <c r="H58" s="15">
        <f>IF(J57&lt;参数!B$6,H57+F58,F58)+IFERROR(E58*H57,0)</f>
        <v>17.226300630217878</v>
      </c>
      <c r="I58" s="15">
        <f t="shared" si="1"/>
        <v>82664.365623245423</v>
      </c>
      <c r="J58" s="8">
        <f t="shared" si="2"/>
        <v>0.45025202847798984</v>
      </c>
      <c r="K58" s="1">
        <f>IF(J58&gt;参数!B$6,I58,0)</f>
        <v>0</v>
      </c>
      <c r="L58" s="1">
        <f t="shared" si="3"/>
        <v>-1000</v>
      </c>
      <c r="M58" s="12">
        <f t="shared" si="4"/>
        <v>3.2312504208470814</v>
      </c>
    </row>
    <row r="59" spans="1:13" x14ac:dyDescent="0.15">
      <c r="A59" s="2">
        <v>40816</v>
      </c>
      <c r="B59" s="1">
        <f>参数!B$2</f>
        <v>1000</v>
      </c>
      <c r="C59" s="1">
        <f>IF(J58&lt;参数!B$6,C58+B59,B59)</f>
        <v>58000</v>
      </c>
      <c r="D59" s="3">
        <v>4174.45</v>
      </c>
      <c r="E59" s="3"/>
      <c r="F59" s="3">
        <f t="shared" si="0"/>
        <v>0.23952856064870823</v>
      </c>
      <c r="G59" s="3">
        <f>IF(B59/(1+参数!B$4)/D59*参数!B$4&lt;参数!B$3,参数!B$3,B59/(1+参数!B$4)/D59*参数!B$4)</f>
        <v>0.1</v>
      </c>
      <c r="H59" s="15">
        <f>IF(J58&lt;参数!B$6,H58+F59,F59)+IFERROR(E59*H58,0)</f>
        <v>17.465829190866586</v>
      </c>
      <c r="I59" s="15">
        <f t="shared" si="1"/>
        <v>72910.230665813011</v>
      </c>
      <c r="J59" s="8">
        <f t="shared" si="2"/>
        <v>0.25707294251401747</v>
      </c>
      <c r="K59" s="1">
        <f>IF(J59&gt;参数!B$6,I59,0)</f>
        <v>0</v>
      </c>
      <c r="L59" s="1">
        <f t="shared" si="3"/>
        <v>-1000</v>
      </c>
      <c r="M59" s="12">
        <f t="shared" si="4"/>
        <v>2.8108881556797529</v>
      </c>
    </row>
    <row r="60" spans="1:13" x14ac:dyDescent="0.15">
      <c r="A60" s="2">
        <v>40847</v>
      </c>
      <c r="B60" s="1">
        <f>参数!B$2</f>
        <v>1000</v>
      </c>
      <c r="C60" s="1">
        <f>IF(J59&lt;参数!B$6,C59+B60,B60)</f>
        <v>59000</v>
      </c>
      <c r="D60" s="3">
        <v>4350.13</v>
      </c>
      <c r="E60" s="3"/>
      <c r="F60" s="3">
        <f t="shared" si="0"/>
        <v>0.22985519972966323</v>
      </c>
      <c r="G60" s="3">
        <f>IF(B60/(1+参数!B$4)/D60*参数!B$4&lt;参数!B$3,参数!B$3,B60/(1+参数!B$4)/D60*参数!B$4)</f>
        <v>0.1</v>
      </c>
      <c r="H60" s="15">
        <f>IF(J59&lt;参数!B$6,H59+F60,F60)+IFERROR(E60*H59,0)</f>
        <v>17.695684390596249</v>
      </c>
      <c r="I60" s="15">
        <f t="shared" si="1"/>
        <v>76978.52753806446</v>
      </c>
      <c r="J60" s="8">
        <f t="shared" si="2"/>
        <v>0.30472080572990601</v>
      </c>
      <c r="K60" s="1">
        <f>IF(J60&gt;参数!B$6,I60,0)</f>
        <v>0</v>
      </c>
      <c r="L60" s="1">
        <f t="shared" si="3"/>
        <v>-1000</v>
      </c>
      <c r="M60" s="12">
        <f t="shared" si="4"/>
        <v>2.9291832199851875</v>
      </c>
    </row>
    <row r="61" spans="1:13" x14ac:dyDescent="0.15">
      <c r="A61" s="2">
        <v>40877</v>
      </c>
      <c r="B61" s="1">
        <f>参数!B$2</f>
        <v>1000</v>
      </c>
      <c r="C61" s="1">
        <f>IF(J60&lt;参数!B$6,C60+B61,B61)</f>
        <v>60000</v>
      </c>
      <c r="D61" s="3">
        <v>4164.12</v>
      </c>
      <c r="E61" s="3"/>
      <c r="F61" s="3">
        <f t="shared" si="0"/>
        <v>0.24012276303276564</v>
      </c>
      <c r="G61" s="3">
        <f>IF(B61/(1+参数!B$4)/D61*参数!B$4&lt;参数!B$3,参数!B$3,B61/(1+参数!B$4)/D61*参数!B$4)</f>
        <v>0.1</v>
      </c>
      <c r="H61" s="15">
        <f>IF(J60&lt;参数!B$6,H60+F61,F61)+IFERROR(E61*H60,0)</f>
        <v>17.935807153629014</v>
      </c>
      <c r="I61" s="15">
        <f t="shared" si="1"/>
        <v>74686.853284569646</v>
      </c>
      <c r="J61" s="8">
        <f t="shared" si="2"/>
        <v>0.24478088807616083</v>
      </c>
      <c r="K61" s="1">
        <f>IF(J61&gt;参数!B$6,I61,0)</f>
        <v>0</v>
      </c>
      <c r="L61" s="1">
        <f t="shared" si="3"/>
        <v>-1000</v>
      </c>
      <c r="M61" s="12">
        <f t="shared" si="4"/>
        <v>2.8039323951249084</v>
      </c>
    </row>
    <row r="62" spans="1:13" x14ac:dyDescent="0.15">
      <c r="A62" s="2">
        <v>40907</v>
      </c>
      <c r="B62" s="1">
        <f>参数!B$2</f>
        <v>1000</v>
      </c>
      <c r="C62" s="1">
        <f>IF(J61&lt;参数!B$6,C61+B62,B62)</f>
        <v>61000</v>
      </c>
      <c r="D62" s="3">
        <v>3456.29</v>
      </c>
      <c r="E62" s="3"/>
      <c r="F62" s="3">
        <f t="shared" si="0"/>
        <v>0.28929864102838593</v>
      </c>
      <c r="G62" s="3">
        <f>IF(B62/(1+参数!B$4)/D62*参数!B$4&lt;参数!B$3,参数!B$3,B62/(1+参数!B$4)/D62*参数!B$4)</f>
        <v>0.1</v>
      </c>
      <c r="H62" s="15">
        <f>IF(J61&lt;参数!B$6,H61+F62,F62)+IFERROR(E62*H61,0)</f>
        <v>18.225105794657399</v>
      </c>
      <c r="I62" s="15">
        <f t="shared" si="1"/>
        <v>62991.250907016423</v>
      </c>
      <c r="J62" s="8">
        <f t="shared" si="2"/>
        <v>3.2643457492072425E-2</v>
      </c>
      <c r="K62" s="1">
        <f>IF(J62&gt;参数!B$6,I62,0)</f>
        <v>0</v>
      </c>
      <c r="L62" s="1">
        <f t="shared" si="3"/>
        <v>-1000</v>
      </c>
      <c r="M62" s="12">
        <f t="shared" si="4"/>
        <v>2.3273112921688783</v>
      </c>
    </row>
    <row r="63" spans="1:13" x14ac:dyDescent="0.15">
      <c r="A63" s="2">
        <v>40939</v>
      </c>
      <c r="B63" s="1">
        <f>参数!B$2</f>
        <v>1000</v>
      </c>
      <c r="C63" s="1">
        <f>IF(J62&lt;参数!B$6,C62+B63,B63)</f>
        <v>62000</v>
      </c>
      <c r="D63" s="3">
        <v>3406.68</v>
      </c>
      <c r="E63" s="3"/>
      <c r="F63" s="3">
        <f t="shared" si="0"/>
        <v>0.29351157138328227</v>
      </c>
      <c r="G63" s="3">
        <f>IF(B63/(1+参数!B$4)/D63*参数!B$4&lt;参数!B$3,参数!B$3,B63/(1+参数!B$4)/D63*参数!B$4)</f>
        <v>0.1</v>
      </c>
      <c r="H63" s="15">
        <f>IF(J62&lt;参数!B$6,H62+F63,F63)+IFERROR(E63*H62,0)</f>
        <v>18.518617366040679</v>
      </c>
      <c r="I63" s="15">
        <f t="shared" si="1"/>
        <v>63087.00340854346</v>
      </c>
      <c r="J63" s="8">
        <f t="shared" si="2"/>
        <v>1.7532313041023651E-2</v>
      </c>
      <c r="K63" s="1">
        <f>IF(J63&gt;参数!B$6,I63,0)</f>
        <v>0</v>
      </c>
      <c r="L63" s="1">
        <f t="shared" si="3"/>
        <v>-1000</v>
      </c>
      <c r="M63" s="12">
        <f t="shared" si="4"/>
        <v>2.2939061342670537</v>
      </c>
    </row>
    <row r="64" spans="1:13" x14ac:dyDescent="0.15">
      <c r="A64" s="2">
        <v>40968</v>
      </c>
      <c r="B64" s="1">
        <f>参数!B$2</f>
        <v>1000</v>
      </c>
      <c r="C64" s="1">
        <f>IF(J63&lt;参数!B$6,C63+B64,B64)</f>
        <v>63000</v>
      </c>
      <c r="D64" s="3">
        <v>3858.54</v>
      </c>
      <c r="E64" s="3"/>
      <c r="F64" s="3">
        <f t="shared" si="0"/>
        <v>0.25913946725963705</v>
      </c>
      <c r="G64" s="3">
        <f>IF(B64/(1+参数!B$4)/D64*参数!B$4&lt;参数!B$3,参数!B$3,B64/(1+参数!B$4)/D64*参数!B$4)</f>
        <v>0.1</v>
      </c>
      <c r="H64" s="15">
        <f>IF(J63&lt;参数!B$6,H63+F64,F64)+IFERROR(E64*H63,0)</f>
        <v>18.777756833300316</v>
      </c>
      <c r="I64" s="15">
        <f t="shared" si="1"/>
        <v>72454.725851562602</v>
      </c>
      <c r="J64" s="8">
        <f t="shared" si="2"/>
        <v>0.1500750135168667</v>
      </c>
      <c r="K64" s="1">
        <f>IF(J64&gt;参数!B$6,I64,0)</f>
        <v>0</v>
      </c>
      <c r="L64" s="1">
        <f t="shared" si="3"/>
        <v>-1000</v>
      </c>
      <c r="M64" s="12">
        <f t="shared" si="4"/>
        <v>2.5981684735034687</v>
      </c>
    </row>
    <row r="65" spans="1:13" x14ac:dyDescent="0.15">
      <c r="A65" s="2">
        <v>40998</v>
      </c>
      <c r="B65" s="1">
        <f>参数!B$2</f>
        <v>1000</v>
      </c>
      <c r="C65" s="1">
        <f>IF(J64&lt;参数!B$6,C64+B65,B65)</f>
        <v>64000</v>
      </c>
      <c r="D65" s="3">
        <v>3560.49</v>
      </c>
      <c r="E65" s="3"/>
      <c r="F65" s="3">
        <f t="shared" si="0"/>
        <v>0.28083213265589851</v>
      </c>
      <c r="G65" s="3">
        <f>IF(B65/(1+参数!B$4)/D65*参数!B$4&lt;参数!B$3,参数!B$3,B65/(1+参数!B$4)/D65*参数!B$4)</f>
        <v>0.1</v>
      </c>
      <c r="H65" s="15">
        <f>IF(J64&lt;参数!B$6,H64+F65,F65)+IFERROR(E65*H64,0)</f>
        <v>19.058588965956215</v>
      </c>
      <c r="I65" s="15">
        <f t="shared" si="1"/>
        <v>67857.915427397442</v>
      </c>
      <c r="J65" s="8">
        <f t="shared" si="2"/>
        <v>6.027992855308506E-2</v>
      </c>
      <c r="K65" s="1">
        <f>IF(J65&gt;参数!B$6,I65,0)</f>
        <v>0</v>
      </c>
      <c r="L65" s="1">
        <f t="shared" si="3"/>
        <v>-1000</v>
      </c>
      <c r="M65" s="12">
        <f t="shared" si="4"/>
        <v>2.3974749175139727</v>
      </c>
    </row>
    <row r="66" spans="1:13" x14ac:dyDescent="0.15">
      <c r="A66" s="2">
        <v>41026</v>
      </c>
      <c r="B66" s="1">
        <f>参数!B$2</f>
        <v>1000</v>
      </c>
      <c r="C66" s="1">
        <f>IF(J65&lt;参数!B$6,C65+B66,B66)</f>
        <v>65000</v>
      </c>
      <c r="D66" s="3">
        <v>3837.88</v>
      </c>
      <c r="E66" s="3"/>
      <c r="F66" s="3">
        <f t="shared" si="0"/>
        <v>0.26053446173408235</v>
      </c>
      <c r="G66" s="3">
        <f>IF(B66/(1+参数!B$4)/D66*参数!B$4&lt;参数!B$3,参数!B$3,B66/(1+参数!B$4)/D66*参数!B$4)</f>
        <v>0.1</v>
      </c>
      <c r="H66" s="15">
        <f>IF(J65&lt;参数!B$6,H65+F66,F66)+IFERROR(E66*H65,0)</f>
        <v>19.319123427690297</v>
      </c>
      <c r="I66" s="15">
        <f t="shared" si="1"/>
        <v>74144.477420664043</v>
      </c>
      <c r="J66" s="8">
        <f t="shared" si="2"/>
        <v>0.14068426801021605</v>
      </c>
      <c r="K66" s="1">
        <f>IF(J66&gt;参数!B$6,I66,0)</f>
        <v>0</v>
      </c>
      <c r="L66" s="1">
        <f t="shared" si="3"/>
        <v>-1000</v>
      </c>
      <c r="M66" s="12">
        <f t="shared" si="4"/>
        <v>2.5842569523937788</v>
      </c>
    </row>
    <row r="67" spans="1:13" x14ac:dyDescent="0.15">
      <c r="A67" s="2">
        <v>41060</v>
      </c>
      <c r="B67" s="1">
        <f>参数!B$2</f>
        <v>1000</v>
      </c>
      <c r="C67" s="1">
        <f>IF(J66&lt;参数!B$6,C66+B67,B67)</f>
        <v>66000</v>
      </c>
      <c r="D67" s="3">
        <v>3898.59</v>
      </c>
      <c r="E67" s="3"/>
      <c r="F67" s="3">
        <f t="shared" si="0"/>
        <v>0.25647734180819215</v>
      </c>
      <c r="G67" s="3">
        <f>IF(B67/(1+参数!B$4)/D67*参数!B$4&lt;参数!B$3,参数!B$3,B67/(1+参数!B$4)/D67*参数!B$4)</f>
        <v>0.1</v>
      </c>
      <c r="H67" s="15">
        <f>IF(J66&lt;参数!B$6,H66+F67,F67)+IFERROR(E67*H66,0)</f>
        <v>19.575600769498489</v>
      </c>
      <c r="I67" s="15">
        <f t="shared" si="1"/>
        <v>76317.241403959124</v>
      </c>
      <c r="J67" s="8">
        <f t="shared" si="2"/>
        <v>0.15632183945392608</v>
      </c>
      <c r="K67" s="1">
        <f>IF(J67&gt;参数!B$6,I67,0)</f>
        <v>0</v>
      </c>
      <c r="L67" s="1">
        <f t="shared" si="3"/>
        <v>-1000</v>
      </c>
      <c r="M67" s="12">
        <f t="shared" si="4"/>
        <v>2.6251363544542463</v>
      </c>
    </row>
    <row r="68" spans="1:13" x14ac:dyDescent="0.15">
      <c r="A68" s="2">
        <v>41089</v>
      </c>
      <c r="B68" s="1">
        <f>参数!B$2</f>
        <v>1000</v>
      </c>
      <c r="C68" s="1">
        <f>IF(J67&lt;参数!B$6,C67+B68,B68)</f>
        <v>67000</v>
      </c>
      <c r="D68" s="3">
        <v>3610.25</v>
      </c>
      <c r="E68" s="3"/>
      <c r="F68" s="3">
        <f t="shared" ref="F68:F125" si="5">(B68-G68)/D68</f>
        <v>0.27696142926390138</v>
      </c>
      <c r="G68" s="3">
        <f>IF(B68/(1+参数!B$4)/D68*参数!B$4&lt;参数!B$3,参数!B$3,B68/(1+参数!B$4)/D68*参数!B$4)</f>
        <v>0.1</v>
      </c>
      <c r="H68" s="15">
        <f>IF(J67&lt;参数!B$6,H67+F68,F68)+IFERROR(E68*H67,0)</f>
        <v>19.852562198762392</v>
      </c>
      <c r="I68" s="15">
        <f t="shared" ref="I68:I125" si="6">D68*H68</f>
        <v>71672.712678081924</v>
      </c>
      <c r="J68" s="8">
        <f t="shared" ref="J68:J125" si="7">I68/C68-1</f>
        <v>6.9741980269879544E-2</v>
      </c>
      <c r="K68" s="1">
        <f>IF(J68&gt;参数!B$6,I68,0)</f>
        <v>0</v>
      </c>
      <c r="L68" s="1">
        <f t="shared" ref="L68:L125" si="8">IF(A68=MAX(A:A),-B68+K68+I68,-B68+K68)</f>
        <v>-1000</v>
      </c>
      <c r="M68" s="12">
        <f t="shared" ref="M68:M125" si="9">M67*(IFERROR(D68+E68,D68))/D67</f>
        <v>2.4309810787152384</v>
      </c>
    </row>
    <row r="69" spans="1:13" x14ac:dyDescent="0.15">
      <c r="A69" s="2">
        <v>41121</v>
      </c>
      <c r="B69" s="1">
        <f>参数!B$2</f>
        <v>1000</v>
      </c>
      <c r="C69" s="1">
        <f>IF(J68&lt;参数!B$6,C68+B69,B69)</f>
        <v>68000</v>
      </c>
      <c r="D69" s="3">
        <v>3272.06</v>
      </c>
      <c r="E69" s="3"/>
      <c r="F69" s="3">
        <f t="shared" si="5"/>
        <v>0.3055873058562496</v>
      </c>
      <c r="G69" s="3">
        <f>IF(B69/(1+参数!B$4)/D69*参数!B$4&lt;参数!B$3,参数!B$3,B69/(1+参数!B$4)/D69*参数!B$4)</f>
        <v>0.1</v>
      </c>
      <c r="H69" s="15">
        <f>IF(J68&lt;参数!B$6,H68+F69,F69)+IFERROR(E69*H68,0)</f>
        <v>20.158149504618642</v>
      </c>
      <c r="I69" s="15">
        <f t="shared" si="6"/>
        <v>65958.674668082473</v>
      </c>
      <c r="J69" s="8">
        <f t="shared" si="7"/>
        <v>-3.0019490175257735E-2</v>
      </c>
      <c r="K69" s="1">
        <f>IF(J69&gt;参数!B$6,I69,0)</f>
        <v>0</v>
      </c>
      <c r="L69" s="1">
        <f t="shared" si="8"/>
        <v>-1000</v>
      </c>
      <c r="M69" s="12">
        <f t="shared" si="9"/>
        <v>2.2032590397953005</v>
      </c>
    </row>
    <row r="70" spans="1:13" x14ac:dyDescent="0.15">
      <c r="A70" s="2">
        <v>41152</v>
      </c>
      <c r="B70" s="1">
        <f>参数!B$2</f>
        <v>1000</v>
      </c>
      <c r="C70" s="1">
        <f>IF(J69&lt;参数!B$6,C69+B70,B70)</f>
        <v>69000</v>
      </c>
      <c r="D70" s="3">
        <v>3354.8</v>
      </c>
      <c r="E70" s="3"/>
      <c r="F70" s="3">
        <f t="shared" si="5"/>
        <v>0.29805055442947415</v>
      </c>
      <c r="G70" s="3">
        <f>IF(B70/(1+参数!B$4)/D70*参数!B$4&lt;参数!B$3,参数!B$3,B70/(1+参数!B$4)/D70*参数!B$4)</f>
        <v>0.1</v>
      </c>
      <c r="H70" s="15">
        <f>IF(J69&lt;参数!B$6,H69+F70,F70)+IFERROR(E70*H69,0)</f>
        <v>20.456200059048115</v>
      </c>
      <c r="I70" s="15">
        <f t="shared" si="6"/>
        <v>68626.459958094623</v>
      </c>
      <c r="J70" s="8">
        <f t="shared" si="7"/>
        <v>-5.4136237957300715E-3</v>
      </c>
      <c r="K70" s="1">
        <f>IF(J70&gt;参数!B$6,I70,0)</f>
        <v>0</v>
      </c>
      <c r="L70" s="1">
        <f t="shared" si="8"/>
        <v>-1000</v>
      </c>
      <c r="M70" s="12">
        <f t="shared" si="9"/>
        <v>2.2589724597670195</v>
      </c>
    </row>
    <row r="71" spans="1:13" x14ac:dyDescent="0.15">
      <c r="A71" s="2">
        <v>41180</v>
      </c>
      <c r="B71" s="1">
        <f>参数!B$2</f>
        <v>1000</v>
      </c>
      <c r="C71" s="1">
        <f>IF(J70&lt;参数!B$6,C70+B71,B71)</f>
        <v>70000</v>
      </c>
      <c r="D71" s="3">
        <v>3359.22</v>
      </c>
      <c r="E71" s="3"/>
      <c r="F71" s="3">
        <f t="shared" si="5"/>
        <v>0.29765838498222802</v>
      </c>
      <c r="G71" s="3">
        <f>IF(B71/(1+参数!B$4)/D71*参数!B$4&lt;参数!B$3,参数!B$3,B71/(1+参数!B$4)/D71*参数!B$4)</f>
        <v>0.1</v>
      </c>
      <c r="H71" s="15">
        <f>IF(J70&lt;参数!B$6,H70+F71,F71)+IFERROR(E71*H70,0)</f>
        <v>20.753858444030342</v>
      </c>
      <c r="I71" s="15">
        <f t="shared" si="6"/>
        <v>69716.776362355609</v>
      </c>
      <c r="J71" s="8">
        <f t="shared" si="7"/>
        <v>-4.0460519663484407E-3</v>
      </c>
      <c r="K71" s="1">
        <f>IF(J71&gt;参数!B$6,I71,0)</f>
        <v>0</v>
      </c>
      <c r="L71" s="1">
        <f t="shared" si="8"/>
        <v>-1000</v>
      </c>
      <c r="M71" s="12">
        <f t="shared" si="9"/>
        <v>2.2619486903238841</v>
      </c>
    </row>
    <row r="72" spans="1:13" x14ac:dyDescent="0.15">
      <c r="A72" s="2">
        <v>41213</v>
      </c>
      <c r="B72" s="1">
        <f>参数!B$2</f>
        <v>1000</v>
      </c>
      <c r="C72" s="1">
        <f>IF(J71&lt;参数!B$6,C71+B72,B72)</f>
        <v>71000</v>
      </c>
      <c r="D72" s="3">
        <v>3342.92</v>
      </c>
      <c r="E72" s="3"/>
      <c r="F72" s="3">
        <f t="shared" si="5"/>
        <v>0.29910976032929293</v>
      </c>
      <c r="G72" s="3">
        <f>IF(B72/(1+参数!B$4)/D72*参数!B$4&lt;参数!B$3,参数!B$3,B72/(1+参数!B$4)/D72*参数!B$4)</f>
        <v>0.1</v>
      </c>
      <c r="H72" s="15">
        <f>IF(J71&lt;参数!B$6,H71+F72,F72)+IFERROR(E72*H71,0)</f>
        <v>21.052968204359637</v>
      </c>
      <c r="I72" s="15">
        <f t="shared" si="6"/>
        <v>70378.388469717916</v>
      </c>
      <c r="J72" s="8">
        <f t="shared" si="7"/>
        <v>-8.7550919758040413E-3</v>
      </c>
      <c r="K72" s="1">
        <f>IF(J72&gt;参数!B$6,I72,0)</f>
        <v>0</v>
      </c>
      <c r="L72" s="1">
        <f t="shared" si="8"/>
        <v>-1000</v>
      </c>
      <c r="M72" s="12">
        <f t="shared" si="9"/>
        <v>2.250972998451283</v>
      </c>
    </row>
    <row r="73" spans="1:13" x14ac:dyDescent="0.15">
      <c r="A73" s="2">
        <v>41243</v>
      </c>
      <c r="B73" s="1">
        <f>参数!B$2</f>
        <v>1000</v>
      </c>
      <c r="C73" s="1">
        <f>IF(J72&lt;参数!B$6,C72+B73,B73)</f>
        <v>72000</v>
      </c>
      <c r="D73" s="3">
        <v>2930.45</v>
      </c>
      <c r="E73" s="3"/>
      <c r="F73" s="3">
        <f t="shared" si="5"/>
        <v>0.34121039430804145</v>
      </c>
      <c r="G73" s="3">
        <f>IF(B73/(1+参数!B$4)/D73*参数!B$4&lt;参数!B$3,参数!B$3,B73/(1+参数!B$4)/D73*参数!B$4)</f>
        <v>0.1</v>
      </c>
      <c r="H73" s="15">
        <f>IF(J72&lt;参数!B$6,H72+F73,F73)+IFERROR(E73*H72,0)</f>
        <v>21.394178598667679</v>
      </c>
      <c r="I73" s="15">
        <f t="shared" si="6"/>
        <v>62694.5706744657</v>
      </c>
      <c r="J73" s="8">
        <f t="shared" si="7"/>
        <v>-0.12924207396575416</v>
      </c>
      <c r="K73" s="1">
        <f>IF(J73&gt;参数!B$6,I73,0)</f>
        <v>0</v>
      </c>
      <c r="L73" s="1">
        <f t="shared" si="8"/>
        <v>-1000</v>
      </c>
      <c r="M73" s="12">
        <f t="shared" si="9"/>
        <v>1.9732341256481045</v>
      </c>
    </row>
    <row r="74" spans="1:13" x14ac:dyDescent="0.15">
      <c r="A74" s="2">
        <v>41274</v>
      </c>
      <c r="B74" s="1">
        <f>参数!B$2</f>
        <v>1000</v>
      </c>
      <c r="C74" s="1">
        <f>IF(J73&lt;参数!B$6,C73+B74,B74)</f>
        <v>73000</v>
      </c>
      <c r="D74" s="3">
        <v>3406.8</v>
      </c>
      <c r="E74" s="3"/>
      <c r="F74" s="3">
        <f t="shared" si="5"/>
        <v>0.29350123282846069</v>
      </c>
      <c r="G74" s="3">
        <f>IF(B74/(1+参数!B$4)/D74*参数!B$4&lt;参数!B$3,参数!B$3,B74/(1+参数!B$4)/D74*参数!B$4)</f>
        <v>0.1</v>
      </c>
      <c r="H74" s="15">
        <f>IF(J73&lt;参数!B$6,H73+F74,F74)+IFERROR(E74*H73,0)</f>
        <v>21.687679831496141</v>
      </c>
      <c r="I74" s="15">
        <f t="shared" si="6"/>
        <v>73885.587649941051</v>
      </c>
      <c r="J74" s="8">
        <f t="shared" si="7"/>
        <v>1.2131337670425291E-2</v>
      </c>
      <c r="K74" s="1">
        <f>IF(J74&gt;参数!B$6,I74,0)</f>
        <v>0</v>
      </c>
      <c r="L74" s="1">
        <f t="shared" si="8"/>
        <v>-1000</v>
      </c>
      <c r="M74" s="12">
        <f t="shared" si="9"/>
        <v>2.2939869369066059</v>
      </c>
    </row>
    <row r="75" spans="1:13" x14ac:dyDescent="0.15">
      <c r="A75" s="2">
        <v>41305</v>
      </c>
      <c r="B75" s="1">
        <f>参数!B$2</f>
        <v>1000</v>
      </c>
      <c r="C75" s="1">
        <f>IF(J74&lt;参数!B$6,C74+B75,B75)</f>
        <v>74000</v>
      </c>
      <c r="D75" s="3">
        <v>3639.19</v>
      </c>
      <c r="E75" s="3"/>
      <c r="F75" s="3">
        <f t="shared" si="5"/>
        <v>0.27475894361107828</v>
      </c>
      <c r="G75" s="3">
        <f>IF(B75/(1+参数!B$4)/D75*参数!B$4&lt;参数!B$3,参数!B$3,B75/(1+参数!B$4)/D75*参数!B$4)</f>
        <v>0.1</v>
      </c>
      <c r="H75" s="15">
        <f>IF(J74&lt;参数!B$6,H74+F75,F75)+IFERROR(E75*H74,0)</f>
        <v>21.96243877510722</v>
      </c>
      <c r="I75" s="15">
        <f t="shared" si="6"/>
        <v>79925.487565982447</v>
      </c>
      <c r="J75" s="8">
        <f t="shared" si="7"/>
        <v>8.0074156297060162E-2</v>
      </c>
      <c r="K75" s="1">
        <f>IF(J75&gt;参数!B$6,I75,0)</f>
        <v>0</v>
      </c>
      <c r="L75" s="1">
        <f t="shared" si="8"/>
        <v>-1000</v>
      </c>
      <c r="M75" s="12">
        <f t="shared" si="9"/>
        <v>2.4504679819540773</v>
      </c>
    </row>
    <row r="76" spans="1:13" x14ac:dyDescent="0.15">
      <c r="A76" s="2">
        <v>41333</v>
      </c>
      <c r="B76" s="1">
        <f>参数!B$2</f>
        <v>1000</v>
      </c>
      <c r="C76" s="1">
        <f>IF(J75&lt;参数!B$6,C75+B76,B76)</f>
        <v>75000</v>
      </c>
      <c r="D76" s="3">
        <v>3815.72</v>
      </c>
      <c r="E76" s="3"/>
      <c r="F76" s="3">
        <f t="shared" si="5"/>
        <v>0.26204752969295442</v>
      </c>
      <c r="G76" s="3">
        <f>IF(B76/(1+参数!B$4)/D76*参数!B$4&lt;参数!B$3,参数!B$3,B76/(1+参数!B$4)/D76*参数!B$4)</f>
        <v>0.1</v>
      </c>
      <c r="H76" s="15">
        <f>IF(J75&lt;参数!B$6,H75+F76,F76)+IFERROR(E76*H75,0)</f>
        <v>22.224486304800173</v>
      </c>
      <c r="I76" s="15">
        <f t="shared" si="6"/>
        <v>84802.416882952108</v>
      </c>
      <c r="J76" s="8">
        <f t="shared" si="7"/>
        <v>0.13069889177269478</v>
      </c>
      <c r="K76" s="1">
        <f>IF(J76&gt;参数!B$6,I76,0)</f>
        <v>0</v>
      </c>
      <c r="L76" s="1">
        <f t="shared" si="8"/>
        <v>-1000</v>
      </c>
      <c r="M76" s="12">
        <f t="shared" si="9"/>
        <v>2.5693353982896774</v>
      </c>
    </row>
    <row r="77" spans="1:13" x14ac:dyDescent="0.15">
      <c r="A77" s="2">
        <v>41362</v>
      </c>
      <c r="B77" s="1">
        <f>参数!B$2</f>
        <v>1000</v>
      </c>
      <c r="C77" s="1">
        <f>IF(J76&lt;参数!B$6,C76+B77,B77)</f>
        <v>76000</v>
      </c>
      <c r="D77" s="3">
        <v>3712.22</v>
      </c>
      <c r="E77" s="3"/>
      <c r="F77" s="3">
        <f t="shared" si="5"/>
        <v>0.26935364822128</v>
      </c>
      <c r="G77" s="3">
        <f>IF(B77/(1+参数!B$4)/D77*参数!B$4&lt;参数!B$3,参数!B$3,B77/(1+参数!B$4)/D77*参数!B$4)</f>
        <v>0.1</v>
      </c>
      <c r="H77" s="15">
        <f>IF(J76&lt;参数!B$6,H76+F77,F77)+IFERROR(E77*H76,0)</f>
        <v>22.493839953021453</v>
      </c>
      <c r="I77" s="15">
        <f t="shared" si="6"/>
        <v>83502.082550405292</v>
      </c>
      <c r="J77" s="8">
        <f t="shared" si="7"/>
        <v>9.8711612505332891E-2</v>
      </c>
      <c r="K77" s="1">
        <f>IF(J77&gt;参数!B$6,I77,0)</f>
        <v>0</v>
      </c>
      <c r="L77" s="1">
        <f t="shared" si="8"/>
        <v>-1000</v>
      </c>
      <c r="M77" s="12">
        <f t="shared" si="9"/>
        <v>2.4996431216753079</v>
      </c>
    </row>
    <row r="78" spans="1:13" x14ac:dyDescent="0.15">
      <c r="A78" s="2">
        <v>41390</v>
      </c>
      <c r="B78" s="1">
        <f>参数!B$2</f>
        <v>1000</v>
      </c>
      <c r="C78" s="1">
        <f>IF(J77&lt;参数!B$6,C77+B78,B78)</f>
        <v>77000</v>
      </c>
      <c r="D78" s="3">
        <v>3627.5</v>
      </c>
      <c r="E78" s="3"/>
      <c r="F78" s="3">
        <f t="shared" si="5"/>
        <v>0.27564438318401102</v>
      </c>
      <c r="G78" s="3">
        <f>IF(B78/(1+参数!B$4)/D78*参数!B$4&lt;参数!B$3,参数!B$3,B78/(1+参数!B$4)/D78*参数!B$4)</f>
        <v>0.1</v>
      </c>
      <c r="H78" s="15">
        <f>IF(J77&lt;参数!B$6,H77+F78,F78)+IFERROR(E78*H77,0)</f>
        <v>22.769484336205466</v>
      </c>
      <c r="I78" s="15">
        <f t="shared" si="6"/>
        <v>82596.304429585332</v>
      </c>
      <c r="J78" s="8">
        <f t="shared" si="7"/>
        <v>7.2679278306303052E-2</v>
      </c>
      <c r="K78" s="1">
        <f>IF(J78&gt;参数!B$6,I78,0)</f>
        <v>0</v>
      </c>
      <c r="L78" s="1">
        <f t="shared" si="8"/>
        <v>-1000</v>
      </c>
      <c r="M78" s="12">
        <f t="shared" si="9"/>
        <v>2.4425964581509665</v>
      </c>
    </row>
    <row r="79" spans="1:13" x14ac:dyDescent="0.15">
      <c r="A79" s="2">
        <v>41425</v>
      </c>
      <c r="B79" s="1">
        <f>参数!B$2</f>
        <v>1000</v>
      </c>
      <c r="C79" s="1">
        <f>IF(J78&lt;参数!B$6,C78+B79,B79)</f>
        <v>78000</v>
      </c>
      <c r="D79" s="3">
        <v>4210.97</v>
      </c>
      <c r="E79" s="3"/>
      <c r="F79" s="3">
        <f t="shared" si="5"/>
        <v>0.23745122857678871</v>
      </c>
      <c r="G79" s="3">
        <f>IF(B79/(1+参数!B$4)/D79*参数!B$4&lt;参数!B$3,参数!B$3,B79/(1+参数!B$4)/D79*参数!B$4)</f>
        <v>0.1</v>
      </c>
      <c r="H79" s="15">
        <f>IF(J78&lt;参数!B$6,H78+F79,F79)+IFERROR(E79*H78,0)</f>
        <v>23.006935564782253</v>
      </c>
      <c r="I79" s="15">
        <f t="shared" si="6"/>
        <v>96881.515455231129</v>
      </c>
      <c r="J79" s="8">
        <f t="shared" si="7"/>
        <v>0.24207071096450172</v>
      </c>
      <c r="K79" s="1">
        <f>IF(J79&gt;参数!B$6,I79,0)</f>
        <v>0</v>
      </c>
      <c r="L79" s="1">
        <f t="shared" si="8"/>
        <v>-1000</v>
      </c>
      <c r="M79" s="12">
        <f t="shared" si="9"/>
        <v>2.8354790923170161</v>
      </c>
    </row>
    <row r="80" spans="1:13" x14ac:dyDescent="0.15">
      <c r="A80" s="2">
        <v>41453</v>
      </c>
      <c r="B80" s="1">
        <f>参数!B$2</f>
        <v>1000</v>
      </c>
      <c r="C80" s="1">
        <f>IF(J79&lt;参数!B$6,C79+B80,B80)</f>
        <v>79000</v>
      </c>
      <c r="D80" s="3">
        <v>3602.11</v>
      </c>
      <c r="E80" s="3"/>
      <c r="F80" s="3">
        <f t="shared" si="5"/>
        <v>0.27758730299740986</v>
      </c>
      <c r="G80" s="3">
        <f>IF(B80/(1+参数!B$4)/D80*参数!B$4&lt;参数!B$3,参数!B$3,B80/(1+参数!B$4)/D80*参数!B$4)</f>
        <v>0.1</v>
      </c>
      <c r="H80" s="15">
        <f>IF(J79&lt;参数!B$6,H79+F80,F80)+IFERROR(E80*H79,0)</f>
        <v>23.284522867779664</v>
      </c>
      <c r="I80" s="15">
        <f t="shared" si="6"/>
        <v>83873.412667257813</v>
      </c>
      <c r="J80" s="8">
        <f t="shared" si="7"/>
        <v>6.1688767939972244E-2</v>
      </c>
      <c r="K80" s="1">
        <f>IF(J80&gt;参数!B$6,I80,0)</f>
        <v>0</v>
      </c>
      <c r="L80" s="1">
        <f t="shared" si="8"/>
        <v>-1000</v>
      </c>
      <c r="M80" s="12">
        <f t="shared" si="9"/>
        <v>2.4254999663322336</v>
      </c>
    </row>
    <row r="81" spans="1:13" x14ac:dyDescent="0.15">
      <c r="A81" s="2">
        <v>41486</v>
      </c>
      <c r="B81" s="1">
        <f>参数!B$2</f>
        <v>1000</v>
      </c>
      <c r="C81" s="1">
        <f>IF(J80&lt;参数!B$6,C80+B81,B81)</f>
        <v>80000</v>
      </c>
      <c r="D81" s="3">
        <v>3900.49</v>
      </c>
      <c r="E81" s="3"/>
      <c r="F81" s="3">
        <f t="shared" si="5"/>
        <v>0.25635240700527373</v>
      </c>
      <c r="G81" s="3">
        <f>IF(B81/(1+参数!B$4)/D81*参数!B$4&lt;参数!B$3,参数!B$3,B81/(1+参数!B$4)/D81*参数!B$4)</f>
        <v>0.1</v>
      </c>
      <c r="H81" s="15">
        <f>IF(J80&lt;参数!B$6,H80+F81,F81)+IFERROR(E81*H80,0)</f>
        <v>23.540875274784938</v>
      </c>
      <c r="I81" s="15">
        <f t="shared" si="6"/>
        <v>91820.948600545889</v>
      </c>
      <c r="J81" s="8">
        <f t="shared" si="7"/>
        <v>0.14776185750682358</v>
      </c>
      <c r="K81" s="1">
        <f>IF(J81&gt;参数!B$6,I81,0)</f>
        <v>0</v>
      </c>
      <c r="L81" s="1">
        <f t="shared" si="8"/>
        <v>-1000</v>
      </c>
      <c r="M81" s="12">
        <f t="shared" si="9"/>
        <v>2.6264157295804997</v>
      </c>
    </row>
    <row r="82" spans="1:13" x14ac:dyDescent="0.15">
      <c r="A82" s="2">
        <v>41516</v>
      </c>
      <c r="B82" s="1">
        <f>参数!B$2</f>
        <v>1000</v>
      </c>
      <c r="C82" s="1">
        <f>IF(J81&lt;参数!B$6,C81+B82,B82)</f>
        <v>81000</v>
      </c>
      <c r="D82" s="3">
        <v>4181.74</v>
      </c>
      <c r="E82" s="3"/>
      <c r="F82" s="3">
        <f t="shared" si="5"/>
        <v>0.23911099207506922</v>
      </c>
      <c r="G82" s="3">
        <f>IF(B82/(1+参数!B$4)/D82*参数!B$4&lt;参数!B$3,参数!B$3,B82/(1+参数!B$4)/D82*参数!B$4)</f>
        <v>0.1</v>
      </c>
      <c r="H82" s="15">
        <f>IF(J81&lt;参数!B$6,H81+F82,F82)+IFERROR(E82*H81,0)</f>
        <v>23.779986266860007</v>
      </c>
      <c r="I82" s="15">
        <f t="shared" si="6"/>
        <v>99441.719771579155</v>
      </c>
      <c r="J82" s="8">
        <f t="shared" si="7"/>
        <v>0.22767555273554518</v>
      </c>
      <c r="K82" s="1">
        <f>IF(J82&gt;参数!B$6,I82,0)</f>
        <v>0</v>
      </c>
      <c r="L82" s="1">
        <f t="shared" si="8"/>
        <v>-1000</v>
      </c>
      <c r="M82" s="12">
        <f t="shared" si="9"/>
        <v>2.8157969160325904</v>
      </c>
    </row>
    <row r="83" spans="1:13" x14ac:dyDescent="0.15">
      <c r="A83" s="2">
        <v>41547</v>
      </c>
      <c r="B83" s="1">
        <f>参数!B$2</f>
        <v>1000</v>
      </c>
      <c r="C83" s="1">
        <f>IF(J82&lt;参数!B$6,C82+B83,B83)</f>
        <v>82000</v>
      </c>
      <c r="D83" s="3">
        <v>4470.45</v>
      </c>
      <c r="E83" s="3"/>
      <c r="F83" s="3">
        <f t="shared" si="5"/>
        <v>0.22366875817870685</v>
      </c>
      <c r="G83" s="3">
        <f>IF(B83/(1+参数!B$4)/D83*参数!B$4&lt;参数!B$3,参数!B$3,B83/(1+参数!B$4)/D83*参数!B$4)</f>
        <v>0.1</v>
      </c>
      <c r="H83" s="15">
        <f>IF(J82&lt;参数!B$6,H82+F83,F83)+IFERROR(E83*H82,0)</f>
        <v>24.003655025038714</v>
      </c>
      <c r="I83" s="15">
        <f t="shared" si="6"/>
        <v>107307.13960668432</v>
      </c>
      <c r="J83" s="8">
        <f t="shared" si="7"/>
        <v>0.30862365374005263</v>
      </c>
      <c r="K83" s="1">
        <f>IF(J83&gt;参数!B$6,I83,0)</f>
        <v>0</v>
      </c>
      <c r="L83" s="1">
        <f t="shared" si="8"/>
        <v>-1000</v>
      </c>
      <c r="M83" s="12">
        <f t="shared" si="9"/>
        <v>3.0102013332435527</v>
      </c>
    </row>
    <row r="84" spans="1:13" x14ac:dyDescent="0.15">
      <c r="A84" s="2">
        <v>41578</v>
      </c>
      <c r="B84" s="1">
        <f>参数!B$2</f>
        <v>1000</v>
      </c>
      <c r="C84" s="1">
        <f>IF(J83&lt;参数!B$6,C83+B84,B84)</f>
        <v>83000</v>
      </c>
      <c r="D84" s="3">
        <v>4270.97</v>
      </c>
      <c r="E84" s="3"/>
      <c r="F84" s="3">
        <f t="shared" si="5"/>
        <v>0.23411543513534394</v>
      </c>
      <c r="G84" s="3">
        <f>IF(B84/(1+参数!B$4)/D84*参数!B$4&lt;参数!B$3,参数!B$3,B84/(1+参数!B$4)/D84*参数!B$4)</f>
        <v>0.1</v>
      </c>
      <c r="H84" s="15">
        <f>IF(J83&lt;参数!B$6,H83+F84,F84)+IFERROR(E84*H83,0)</f>
        <v>24.237770460174058</v>
      </c>
      <c r="I84" s="15">
        <f t="shared" si="6"/>
        <v>103518.7905022896</v>
      </c>
      <c r="J84" s="8">
        <f t="shared" si="7"/>
        <v>0.24721434340107962</v>
      </c>
      <c r="K84" s="1">
        <f>IF(J84&gt;参数!B$6,I84,0)</f>
        <v>0</v>
      </c>
      <c r="L84" s="1">
        <f t="shared" si="8"/>
        <v>-1000</v>
      </c>
      <c r="M84" s="12">
        <f t="shared" si="9"/>
        <v>2.875880412093462</v>
      </c>
    </row>
    <row r="85" spans="1:13" x14ac:dyDescent="0.15">
      <c r="A85" s="2">
        <v>41607</v>
      </c>
      <c r="B85" s="1">
        <f>参数!B$2</f>
        <v>1000</v>
      </c>
      <c r="C85" s="1">
        <f>IF(J84&lt;参数!B$6,C84+B85,B85)</f>
        <v>84000</v>
      </c>
      <c r="D85" s="3">
        <v>4643.3</v>
      </c>
      <c r="E85" s="3"/>
      <c r="F85" s="3">
        <f t="shared" si="5"/>
        <v>0.21534253655805138</v>
      </c>
      <c r="G85" s="3">
        <f>IF(B85/(1+参数!B$4)/D85*参数!B$4&lt;参数!B$3,参数!B$3,B85/(1+参数!B$4)/D85*参数!B$4)</f>
        <v>0.1</v>
      </c>
      <c r="H85" s="15">
        <f>IF(J84&lt;参数!B$6,H84+F85,F85)+IFERROR(E85*H84,0)</f>
        <v>24.453112996732109</v>
      </c>
      <c r="I85" s="15">
        <f t="shared" si="6"/>
        <v>113543.13957772621</v>
      </c>
      <c r="J85" s="8">
        <f t="shared" si="7"/>
        <v>0.35170404259197863</v>
      </c>
      <c r="K85" s="1">
        <f>IF(J85&gt;参数!B$6,I85,0)</f>
        <v>0</v>
      </c>
      <c r="L85" s="1">
        <f t="shared" si="8"/>
        <v>-1000</v>
      </c>
      <c r="M85" s="12">
        <f t="shared" si="9"/>
        <v>3.1265908019661981</v>
      </c>
    </row>
    <row r="86" spans="1:13" x14ac:dyDescent="0.15">
      <c r="A86" s="2">
        <v>41639</v>
      </c>
      <c r="B86" s="1">
        <f>参数!B$2</f>
        <v>1000</v>
      </c>
      <c r="C86" s="1">
        <f>IF(J85&lt;参数!B$6,C85+B86,B86)</f>
        <v>85000</v>
      </c>
      <c r="D86" s="3">
        <v>4482.8599999999997</v>
      </c>
      <c r="E86" s="3"/>
      <c r="F86" s="3">
        <f t="shared" si="5"/>
        <v>0.2230495710327782</v>
      </c>
      <c r="G86" s="3">
        <f>IF(B86/(1+参数!B$4)/D86*参数!B$4&lt;参数!B$3,参数!B$3,B86/(1+参数!B$4)/D86*参数!B$4)</f>
        <v>0.1</v>
      </c>
      <c r="H86" s="15">
        <f>IF(J85&lt;参数!B$6,H85+F86,F86)+IFERROR(E86*H85,0)</f>
        <v>24.676162567764887</v>
      </c>
      <c r="I86" s="15">
        <f t="shared" si="6"/>
        <v>110619.7821285305</v>
      </c>
      <c r="J86" s="8">
        <f t="shared" si="7"/>
        <v>0.30140920151212347</v>
      </c>
      <c r="K86" s="1">
        <f>IF(J86&gt;参数!B$6,I86,0)</f>
        <v>0</v>
      </c>
      <c r="L86" s="1">
        <f t="shared" si="8"/>
        <v>-1000</v>
      </c>
      <c r="M86" s="12">
        <f t="shared" si="9"/>
        <v>3.0185576728839809</v>
      </c>
    </row>
    <row r="87" spans="1:13" x14ac:dyDescent="0.15">
      <c r="A87" s="2">
        <v>41669</v>
      </c>
      <c r="B87" s="1">
        <f>参数!B$2</f>
        <v>1000</v>
      </c>
      <c r="C87" s="1">
        <f>IF(J86&lt;参数!B$6,C86+B87,B87)</f>
        <v>86000</v>
      </c>
      <c r="D87" s="3">
        <v>4714.68</v>
      </c>
      <c r="E87" s="3"/>
      <c r="F87" s="3">
        <f t="shared" si="5"/>
        <v>0.2120822622107969</v>
      </c>
      <c r="G87" s="3">
        <f>IF(B87/(1+参数!B$4)/D87*参数!B$4&lt;参数!B$3,参数!B$3,B87/(1+参数!B$4)/D87*参数!B$4)</f>
        <v>0.1</v>
      </c>
      <c r="H87" s="15">
        <f>IF(J86&lt;参数!B$6,H86+F87,F87)+IFERROR(E87*H86,0)</f>
        <v>24.888244829975683</v>
      </c>
      <c r="I87" s="15">
        <f t="shared" si="6"/>
        <v>117340.11013498977</v>
      </c>
      <c r="J87" s="8">
        <f t="shared" si="7"/>
        <v>0.36441988529057867</v>
      </c>
      <c r="K87" s="1">
        <f>IF(J87&gt;参数!B$6,I87,0)</f>
        <v>0</v>
      </c>
      <c r="L87" s="1">
        <f t="shared" si="8"/>
        <v>-1000</v>
      </c>
      <c r="M87" s="12">
        <f t="shared" si="9"/>
        <v>3.1746549053935769</v>
      </c>
    </row>
    <row r="88" spans="1:13" x14ac:dyDescent="0.15">
      <c r="A88" s="2">
        <v>41698</v>
      </c>
      <c r="B88" s="1">
        <f>参数!B$2</f>
        <v>1000</v>
      </c>
      <c r="C88" s="1">
        <f>IF(J87&lt;参数!B$6,C87+B88,B88)</f>
        <v>87000</v>
      </c>
      <c r="D88" s="3">
        <v>4842.5200000000004</v>
      </c>
      <c r="E88" s="3"/>
      <c r="F88" s="3">
        <f t="shared" si="5"/>
        <v>0.20648340120433162</v>
      </c>
      <c r="G88" s="3">
        <f>IF(B88/(1+参数!B$4)/D88*参数!B$4&lt;参数!B$3,参数!B$3,B88/(1+参数!B$4)/D88*参数!B$4)</f>
        <v>0.1</v>
      </c>
      <c r="H88" s="15">
        <f>IF(J87&lt;参数!B$6,H87+F88,F88)+IFERROR(E88*H87,0)</f>
        <v>25.094728231180014</v>
      </c>
      <c r="I88" s="15">
        <f t="shared" si="6"/>
        <v>121521.72335405386</v>
      </c>
      <c r="J88" s="8">
        <f t="shared" si="7"/>
        <v>0.39680141786268797</v>
      </c>
      <c r="K88" s="1">
        <f>IF(J88&gt;参数!B$6,I88,0)</f>
        <v>0</v>
      </c>
      <c r="L88" s="1">
        <f t="shared" si="8"/>
        <v>-1000</v>
      </c>
      <c r="M88" s="12">
        <f t="shared" si="9"/>
        <v>3.2607366507305913</v>
      </c>
    </row>
    <row r="89" spans="1:13" x14ac:dyDescent="0.15">
      <c r="A89" s="2">
        <v>41729</v>
      </c>
      <c r="B89" s="1">
        <f>参数!B$2</f>
        <v>1000</v>
      </c>
      <c r="C89" s="1">
        <f>IF(J88&lt;参数!B$6,C88+B89,B89)</f>
        <v>88000</v>
      </c>
      <c r="D89" s="3">
        <v>4633.2700000000004</v>
      </c>
      <c r="E89" s="3"/>
      <c r="F89" s="3">
        <f t="shared" si="5"/>
        <v>0.21580870529884938</v>
      </c>
      <c r="G89" s="3">
        <f>IF(B89/(1+参数!B$4)/D89*参数!B$4&lt;参数!B$3,参数!B$3,B89/(1+参数!B$4)/D89*参数!B$4)</f>
        <v>0.1</v>
      </c>
      <c r="H89" s="15">
        <f>IF(J88&lt;参数!B$6,H88+F89,F89)+IFERROR(E89*H88,0)</f>
        <v>25.310536936478861</v>
      </c>
      <c r="I89" s="15">
        <f t="shared" si="6"/>
        <v>117270.55147167943</v>
      </c>
      <c r="J89" s="8">
        <f t="shared" si="7"/>
        <v>0.3326199030872663</v>
      </c>
      <c r="K89" s="1">
        <f>IF(J89&gt;参数!B$6,I89,0)</f>
        <v>0</v>
      </c>
      <c r="L89" s="1">
        <f t="shared" si="8"/>
        <v>-1000</v>
      </c>
      <c r="M89" s="12">
        <f t="shared" si="9"/>
        <v>3.1198370480102358</v>
      </c>
    </row>
    <row r="90" spans="1:13" x14ac:dyDescent="0.15">
      <c r="A90" s="2">
        <v>41759</v>
      </c>
      <c r="B90" s="1">
        <f>参数!B$2</f>
        <v>1000</v>
      </c>
      <c r="C90" s="1">
        <f>IF(J89&lt;参数!B$6,C89+B90,B90)</f>
        <v>89000</v>
      </c>
      <c r="D90" s="3">
        <v>4525.3100000000004</v>
      </c>
      <c r="E90" s="3"/>
      <c r="F90" s="3">
        <f t="shared" si="5"/>
        <v>0.22095723828864761</v>
      </c>
      <c r="G90" s="3">
        <f>IF(B90/(1+参数!B$4)/D90*参数!B$4&lt;参数!B$3,参数!B$3,B90/(1+参数!B$4)/D90*参数!B$4)</f>
        <v>0.1</v>
      </c>
      <c r="H90" s="15">
        <f>IF(J89&lt;参数!B$6,H89+F90,F90)+IFERROR(E90*H89,0)</f>
        <v>25.531494174767509</v>
      </c>
      <c r="I90" s="15">
        <f t="shared" si="6"/>
        <v>115537.92590401717</v>
      </c>
      <c r="J90" s="8">
        <f t="shared" si="7"/>
        <v>0.29817894274176604</v>
      </c>
      <c r="K90" s="1">
        <f>IF(J90&gt;参数!B$6,I90,0)</f>
        <v>0</v>
      </c>
      <c r="L90" s="1">
        <f t="shared" si="8"/>
        <v>-1000</v>
      </c>
      <c r="M90" s="12">
        <f t="shared" si="9"/>
        <v>3.047141606625817</v>
      </c>
    </row>
    <row r="91" spans="1:13" x14ac:dyDescent="0.15">
      <c r="A91" s="2">
        <v>41789</v>
      </c>
      <c r="B91" s="1">
        <f>参数!B$2</f>
        <v>1000</v>
      </c>
      <c r="C91" s="1">
        <f>IF(J90&lt;参数!B$6,C90+B91,B91)</f>
        <v>90000</v>
      </c>
      <c r="D91" s="3">
        <v>4648.2299999999996</v>
      </c>
      <c r="E91" s="3"/>
      <c r="F91" s="3">
        <f t="shared" si="5"/>
        <v>0.21511414022111644</v>
      </c>
      <c r="G91" s="3">
        <f>IF(B91/(1+参数!B$4)/D91*参数!B$4&lt;参数!B$3,参数!B$3,B91/(1+参数!B$4)/D91*参数!B$4)</f>
        <v>0.1</v>
      </c>
      <c r="H91" s="15">
        <f>IF(J90&lt;参数!B$6,H90+F91,F91)+IFERROR(E91*H90,0)</f>
        <v>25.746608314988627</v>
      </c>
      <c r="I91" s="15">
        <f t="shared" si="6"/>
        <v>119676.15716797957</v>
      </c>
      <c r="J91" s="8">
        <f t="shared" si="7"/>
        <v>0.32973507964421755</v>
      </c>
      <c r="K91" s="1">
        <f>IF(J91&gt;参数!B$6,I91,0)</f>
        <v>0</v>
      </c>
      <c r="L91" s="1">
        <f t="shared" si="8"/>
        <v>-1000</v>
      </c>
      <c r="M91" s="12">
        <f t="shared" si="9"/>
        <v>3.1299104437411622</v>
      </c>
    </row>
    <row r="92" spans="1:13" x14ac:dyDescent="0.15">
      <c r="A92" s="2">
        <v>41820</v>
      </c>
      <c r="B92" s="1">
        <f>参数!B$2</f>
        <v>1000</v>
      </c>
      <c r="C92" s="1">
        <f>IF(J91&lt;参数!B$6,C91+B92,B92)</f>
        <v>91000</v>
      </c>
      <c r="D92" s="3">
        <v>4884.3999999999996</v>
      </c>
      <c r="E92" s="3"/>
      <c r="F92" s="3">
        <f t="shared" si="5"/>
        <v>0.20471296372123496</v>
      </c>
      <c r="G92" s="3">
        <f>IF(B92/(1+参数!B$4)/D92*参数!B$4&lt;参数!B$3,参数!B$3,B92/(1+参数!B$4)/D92*参数!B$4)</f>
        <v>0.1</v>
      </c>
      <c r="H92" s="15">
        <f>IF(J91&lt;参数!B$6,H91+F92,F92)+IFERROR(E92*H91,0)</f>
        <v>25.951321278709862</v>
      </c>
      <c r="I92" s="15">
        <f t="shared" si="6"/>
        <v>126756.63365373045</v>
      </c>
      <c r="J92" s="8">
        <f t="shared" si="7"/>
        <v>0.39293004015088395</v>
      </c>
      <c r="K92" s="1">
        <f>IF(J92&gt;参数!B$6,I92,0)</f>
        <v>0</v>
      </c>
      <c r="L92" s="1">
        <f t="shared" si="8"/>
        <v>-1000</v>
      </c>
      <c r="M92" s="12">
        <f t="shared" si="9"/>
        <v>3.2889367719345501</v>
      </c>
    </row>
    <row r="93" spans="1:13" x14ac:dyDescent="0.15">
      <c r="A93" s="2">
        <v>41851</v>
      </c>
      <c r="B93" s="1">
        <f>参数!B$2</f>
        <v>1000</v>
      </c>
      <c r="C93" s="1">
        <f>IF(J92&lt;参数!B$6,C92+B93,B93)</f>
        <v>92000</v>
      </c>
      <c r="D93" s="3">
        <v>5115.58</v>
      </c>
      <c r="E93" s="3"/>
      <c r="F93" s="3">
        <f t="shared" si="5"/>
        <v>0.19546170717689881</v>
      </c>
      <c r="G93" s="3">
        <f>IF(B93/(1+参数!B$4)/D93*参数!B$4&lt;参数!B$3,参数!B$3,B93/(1+参数!B$4)/D93*参数!B$4)</f>
        <v>0.1</v>
      </c>
      <c r="H93" s="15">
        <f>IF(J92&lt;参数!B$6,H92+F93,F93)+IFERROR(E93*H92,0)</f>
        <v>26.146782985886762</v>
      </c>
      <c r="I93" s="15">
        <f t="shared" si="6"/>
        <v>133755.9601069426</v>
      </c>
      <c r="J93" s="8">
        <f t="shared" si="7"/>
        <v>0.4538691315972021</v>
      </c>
      <c r="K93" s="1">
        <f>IF(J93&gt;参数!B$6,I93,0)</f>
        <v>0</v>
      </c>
      <c r="L93" s="1">
        <f t="shared" si="8"/>
        <v>-1000</v>
      </c>
      <c r="M93" s="12">
        <f t="shared" si="9"/>
        <v>3.4446030570331971</v>
      </c>
    </row>
    <row r="94" spans="1:13" x14ac:dyDescent="0.15">
      <c r="A94" s="2">
        <v>41880</v>
      </c>
      <c r="B94" s="1">
        <f>参数!B$2</f>
        <v>1000</v>
      </c>
      <c r="C94" s="1">
        <f>IF(J93&lt;参数!B$6,C93+B94,B94)</f>
        <v>93000</v>
      </c>
      <c r="D94" s="3">
        <v>5421.29</v>
      </c>
      <c r="E94" s="3"/>
      <c r="F94" s="3">
        <f t="shared" si="5"/>
        <v>0.18443949687251557</v>
      </c>
      <c r="G94" s="3">
        <f>IF(B94/(1+参数!B$4)/D94*参数!B$4&lt;参数!B$3,参数!B$3,B94/(1+参数!B$4)/D94*参数!B$4)</f>
        <v>0.1</v>
      </c>
      <c r="H94" s="15">
        <f>IF(J93&lt;参数!B$6,H93+F94,F94)+IFERROR(E94*H93,0)</f>
        <v>26.331222482759276</v>
      </c>
      <c r="I94" s="15">
        <f t="shared" si="6"/>
        <v>142749.19313355803</v>
      </c>
      <c r="J94" s="8">
        <f t="shared" si="7"/>
        <v>0.53493756057589281</v>
      </c>
      <c r="K94" s="1">
        <f>IF(J94&gt;参数!B$6,I94,0)</f>
        <v>0</v>
      </c>
      <c r="L94" s="1">
        <f t="shared" si="8"/>
        <v>-1000</v>
      </c>
      <c r="M94" s="12">
        <f t="shared" si="9"/>
        <v>3.6504545148474854</v>
      </c>
    </row>
    <row r="95" spans="1:13" x14ac:dyDescent="0.15">
      <c r="A95" s="2">
        <v>41912</v>
      </c>
      <c r="B95" s="1">
        <f>参数!B$2</f>
        <v>1000</v>
      </c>
      <c r="C95" s="1">
        <f>IF(J94&lt;参数!B$6,C94+B95,B95)</f>
        <v>94000</v>
      </c>
      <c r="D95" s="3">
        <v>6127.13</v>
      </c>
      <c r="E95" s="3"/>
      <c r="F95" s="3">
        <f t="shared" si="5"/>
        <v>0.16319222866170621</v>
      </c>
      <c r="G95" s="3">
        <f>IF(B95/(1+参数!B$4)/D95*参数!B$4&lt;参数!B$3,参数!B$3,B95/(1+参数!B$4)/D95*参数!B$4)</f>
        <v>0.1</v>
      </c>
      <c r="H95" s="15">
        <f>IF(J94&lt;参数!B$6,H94+F95,F95)+IFERROR(E95*H94,0)</f>
        <v>26.494414711420983</v>
      </c>
      <c r="I95" s="15">
        <f t="shared" si="6"/>
        <v>162334.72321078886</v>
      </c>
      <c r="J95" s="8">
        <f t="shared" si="7"/>
        <v>0.72696514054030703</v>
      </c>
      <c r="K95" s="1">
        <f>IF(J95&gt;参数!B$6,I95,0)</f>
        <v>0</v>
      </c>
      <c r="L95" s="1">
        <f t="shared" si="8"/>
        <v>-1000</v>
      </c>
      <c r="M95" s="12">
        <f t="shared" si="9"/>
        <v>4.125735640697596</v>
      </c>
    </row>
    <row r="96" spans="1:13" x14ac:dyDescent="0.15">
      <c r="A96" s="2">
        <v>41943</v>
      </c>
      <c r="B96" s="1">
        <f>参数!B$2</f>
        <v>1000</v>
      </c>
      <c r="C96" s="1">
        <f>IF(J95&lt;参数!B$6,C95+B96,B96)</f>
        <v>95000</v>
      </c>
      <c r="D96" s="3">
        <v>6208.61</v>
      </c>
      <c r="E96" s="3"/>
      <c r="F96" s="3">
        <f t="shared" si="5"/>
        <v>0.16105054110340319</v>
      </c>
      <c r="G96" s="3">
        <f>IF(B96/(1+参数!B$4)/D96*参数!B$4&lt;参数!B$3,参数!B$3,B96/(1+参数!B$4)/D96*参数!B$4)</f>
        <v>0.1</v>
      </c>
      <c r="H96" s="15">
        <f>IF(J95&lt;参数!B$6,H95+F96,F96)+IFERROR(E96*H95,0)</f>
        <v>26.655465252524387</v>
      </c>
      <c r="I96" s="15">
        <f t="shared" si="6"/>
        <v>165493.38812147544</v>
      </c>
      <c r="J96" s="8">
        <f t="shared" si="7"/>
        <v>0.74203566443658353</v>
      </c>
      <c r="K96" s="1">
        <f>IF(J96&gt;参数!B$6,I96,0)</f>
        <v>0</v>
      </c>
      <c r="L96" s="1">
        <f t="shared" si="8"/>
        <v>-1000</v>
      </c>
      <c r="M96" s="12">
        <f t="shared" si="9"/>
        <v>4.1806006329540093</v>
      </c>
    </row>
    <row r="97" spans="1:13" x14ac:dyDescent="0.15">
      <c r="A97" s="2">
        <v>41971</v>
      </c>
      <c r="B97" s="1">
        <f>参数!B$2</f>
        <v>1000</v>
      </c>
      <c r="C97" s="1">
        <f>IF(J96&lt;参数!B$6,C96+B97,B97)</f>
        <v>96000</v>
      </c>
      <c r="D97" s="3">
        <v>6478.11</v>
      </c>
      <c r="E97" s="3"/>
      <c r="F97" s="3">
        <f t="shared" si="5"/>
        <v>0.15435057447311021</v>
      </c>
      <c r="G97" s="3">
        <f>IF(B97/(1+参数!B$4)/D97*参数!B$4&lt;参数!B$3,参数!B$3,B97/(1+参数!B$4)/D97*参数!B$4)</f>
        <v>0.1</v>
      </c>
      <c r="H97" s="15">
        <f>IF(J96&lt;参数!B$6,H96+F97,F97)+IFERROR(E97*H96,0)</f>
        <v>26.809815826997497</v>
      </c>
      <c r="I97" s="15">
        <f t="shared" si="6"/>
        <v>173676.93600703074</v>
      </c>
      <c r="J97" s="8">
        <f t="shared" si="7"/>
        <v>0.80913475007323687</v>
      </c>
      <c r="K97" s="1">
        <f>IF(J97&gt;参数!B$6,I97,0)</f>
        <v>0</v>
      </c>
      <c r="L97" s="1">
        <f t="shared" si="8"/>
        <v>-1000</v>
      </c>
      <c r="M97" s="12">
        <f t="shared" si="9"/>
        <v>4.3620698942832128</v>
      </c>
    </row>
    <row r="98" spans="1:13" x14ac:dyDescent="0.15">
      <c r="A98" s="2">
        <v>42004</v>
      </c>
      <c r="B98" s="1">
        <f>参数!B$2</f>
        <v>1000</v>
      </c>
      <c r="C98" s="1">
        <f>IF(J97&lt;参数!B$6,C97+B98,B98)</f>
        <v>97000</v>
      </c>
      <c r="D98" s="3">
        <v>6027.52</v>
      </c>
      <c r="E98" s="3"/>
      <c r="F98" s="3">
        <f t="shared" si="5"/>
        <v>0.16588912189424504</v>
      </c>
      <c r="G98" s="3">
        <f>IF(B98/(1+参数!B$4)/D98*参数!B$4&lt;参数!B$3,参数!B$3,B98/(1+参数!B$4)/D98*参数!B$4)</f>
        <v>0.1</v>
      </c>
      <c r="H98" s="15">
        <f>IF(J97&lt;参数!B$6,H97+F98,F98)+IFERROR(E98*H97,0)</f>
        <v>26.975704948891742</v>
      </c>
      <c r="I98" s="15">
        <f t="shared" si="6"/>
        <v>162596.60109354396</v>
      </c>
      <c r="J98" s="8">
        <f t="shared" si="7"/>
        <v>0.67625361952107177</v>
      </c>
      <c r="K98" s="1">
        <f>IF(J98&gt;参数!B$6,I98,0)</f>
        <v>0</v>
      </c>
      <c r="L98" s="1">
        <f t="shared" si="8"/>
        <v>-1000</v>
      </c>
      <c r="M98" s="12">
        <f t="shared" si="9"/>
        <v>4.0586627163153999</v>
      </c>
    </row>
    <row r="99" spans="1:13" x14ac:dyDescent="0.15">
      <c r="A99" s="2">
        <v>42034</v>
      </c>
      <c r="B99" s="1">
        <f>参数!B$2</f>
        <v>1000</v>
      </c>
      <c r="C99" s="1">
        <f>IF(J98&lt;参数!B$6,C98+B99,B99)</f>
        <v>98000</v>
      </c>
      <c r="D99" s="3">
        <v>6546.6</v>
      </c>
      <c r="E99" s="3"/>
      <c r="F99" s="3">
        <f t="shared" si="5"/>
        <v>0.15273577124003299</v>
      </c>
      <c r="G99" s="3">
        <f>IF(B99/(1+参数!B$4)/D99*参数!B$4&lt;参数!B$3,参数!B$3,B99/(1+参数!B$4)/D99*参数!B$4)</f>
        <v>0.1</v>
      </c>
      <c r="H99" s="15">
        <f>IF(J98&lt;参数!B$6,H98+F99,F99)+IFERROR(E99*H98,0)</f>
        <v>27.128440720131774</v>
      </c>
      <c r="I99" s="15">
        <f t="shared" si="6"/>
        <v>177599.05001841468</v>
      </c>
      <c r="J99" s="8">
        <f t="shared" si="7"/>
        <v>0.81223520426953755</v>
      </c>
      <c r="K99" s="1">
        <f>IF(J99&gt;参数!B$6,I99,0)</f>
        <v>0</v>
      </c>
      <c r="L99" s="1">
        <f t="shared" si="8"/>
        <v>-1000</v>
      </c>
      <c r="M99" s="12">
        <f t="shared" si="9"/>
        <v>4.4081880008080265</v>
      </c>
    </row>
    <row r="100" spans="1:13" x14ac:dyDescent="0.15">
      <c r="A100" s="2">
        <v>42062</v>
      </c>
      <c r="B100" s="1">
        <f>参数!B$2</f>
        <v>1000</v>
      </c>
      <c r="C100" s="1">
        <f>IF(J99&lt;参数!B$6,C99+B100,B100)</f>
        <v>99000</v>
      </c>
      <c r="D100" s="3">
        <v>7141.89</v>
      </c>
      <c r="E100" s="3"/>
      <c r="F100" s="3">
        <f t="shared" si="5"/>
        <v>0.14000495667113327</v>
      </c>
      <c r="G100" s="3">
        <f>IF(B100/(1+参数!B$4)/D100*参数!B$4&lt;参数!B$3,参数!B$3,B100/(1+参数!B$4)/D100*参数!B$4)</f>
        <v>0.1</v>
      </c>
      <c r="H100" s="15">
        <f>IF(J99&lt;参数!B$6,H99+F100,F100)+IFERROR(E100*H99,0)</f>
        <v>27.268445676802909</v>
      </c>
      <c r="I100" s="15">
        <f t="shared" si="6"/>
        <v>194748.23949470193</v>
      </c>
      <c r="J100" s="8">
        <f t="shared" si="7"/>
        <v>0.96715393428991847</v>
      </c>
      <c r="K100" s="1">
        <f>IF(J100&gt;参数!B$6,I100,0)</f>
        <v>0</v>
      </c>
      <c r="L100" s="1">
        <f t="shared" si="8"/>
        <v>-1000</v>
      </c>
      <c r="M100" s="12">
        <f t="shared" si="9"/>
        <v>4.809029694970036</v>
      </c>
    </row>
    <row r="101" spans="1:13" x14ac:dyDescent="0.15">
      <c r="A101" s="2">
        <v>42094</v>
      </c>
      <c r="B101" s="1">
        <f>参数!B$2</f>
        <v>1000</v>
      </c>
      <c r="C101" s="1">
        <f>IF(J100&lt;参数!B$6,C100+B101,B101)</f>
        <v>100000</v>
      </c>
      <c r="D101" s="3">
        <v>8780.74</v>
      </c>
      <c r="E101" s="3"/>
      <c r="F101" s="3">
        <f t="shared" si="5"/>
        <v>0.11387422927908127</v>
      </c>
      <c r="G101" s="3">
        <f>IF(B101/(1+参数!B$4)/D101*参数!B$4&lt;参数!B$3,参数!B$3,B101/(1+参数!B$4)/D101*参数!B$4)</f>
        <v>0.1</v>
      </c>
      <c r="H101" s="15">
        <f>IF(J100&lt;参数!B$6,H100+F101,F101)+IFERROR(E101*H100,0)</f>
        <v>27.382319906081989</v>
      </c>
      <c r="I101" s="15">
        <f t="shared" si="6"/>
        <v>240437.03169213035</v>
      </c>
      <c r="J101" s="8">
        <f t="shared" si="7"/>
        <v>1.4043703169213035</v>
      </c>
      <c r="K101" s="1">
        <f>IF(J101&gt;参数!B$6,I101,0)</f>
        <v>0</v>
      </c>
      <c r="L101" s="1">
        <f t="shared" si="8"/>
        <v>-1000</v>
      </c>
      <c r="M101" s="12">
        <f t="shared" si="9"/>
        <v>5.912558076897179</v>
      </c>
    </row>
    <row r="102" spans="1:13" x14ac:dyDescent="0.15">
      <c r="A102" s="2">
        <v>42124</v>
      </c>
      <c r="B102" s="1">
        <f>参数!B$2</f>
        <v>1000</v>
      </c>
      <c r="C102" s="1">
        <f>IF(J101&lt;参数!B$6,C101+B102,B102)</f>
        <v>101000</v>
      </c>
      <c r="D102" s="3">
        <v>10180.49</v>
      </c>
      <c r="E102" s="3"/>
      <c r="F102" s="3">
        <f t="shared" si="5"/>
        <v>9.8217276378641888E-2</v>
      </c>
      <c r="G102" s="3">
        <f>IF(B102/(1+参数!B$4)/D102*参数!B$4&lt;参数!B$3,参数!B$3,B102/(1+参数!B$4)/D102*参数!B$4)</f>
        <v>0.1</v>
      </c>
      <c r="H102" s="15">
        <f>IF(J101&lt;参数!B$6,H101+F102,F102)+IFERROR(E102*H101,0)</f>
        <v>27.48053718246063</v>
      </c>
      <c r="I102" s="15">
        <f t="shared" si="6"/>
        <v>279765.33398066863</v>
      </c>
      <c r="J102" s="8">
        <f t="shared" si="7"/>
        <v>1.7699538017887981</v>
      </c>
      <c r="K102" s="1">
        <f>IF(J102&gt;参数!B$6,I102,0)</f>
        <v>0</v>
      </c>
      <c r="L102" s="1">
        <f t="shared" si="8"/>
        <v>-1000</v>
      </c>
      <c r="M102" s="12">
        <f t="shared" si="9"/>
        <v>6.8550871995151841</v>
      </c>
    </row>
    <row r="103" spans="1:13" x14ac:dyDescent="0.15">
      <c r="A103" s="2">
        <v>42153</v>
      </c>
      <c r="B103" s="1">
        <f>参数!B$2</f>
        <v>1000</v>
      </c>
      <c r="C103" s="1">
        <f>IF(J102&lt;参数!B$6,C102+B103,B103)</f>
        <v>102000</v>
      </c>
      <c r="D103" s="3">
        <v>13027.21</v>
      </c>
      <c r="E103" s="3"/>
      <c r="F103" s="3">
        <f t="shared" si="5"/>
        <v>7.675473105906791E-2</v>
      </c>
      <c r="G103" s="3">
        <f>IF(B103/(1+参数!B$4)/D103*参数!B$4&lt;参数!B$3,参数!B$3,B103/(1+参数!B$4)/D103*参数!B$4)</f>
        <v>0.1</v>
      </c>
      <c r="H103" s="15">
        <f>IF(J102&lt;参数!B$6,H102+F103,F103)+IFERROR(E103*H102,0)</f>
        <v>27.557291913519698</v>
      </c>
      <c r="I103" s="15">
        <f t="shared" si="6"/>
        <v>358994.62878872291</v>
      </c>
      <c r="J103" s="8">
        <f t="shared" si="7"/>
        <v>2.5195551842031656</v>
      </c>
      <c r="K103" s="1">
        <f>IF(J103&gt;参数!B$6,I103,0)</f>
        <v>0</v>
      </c>
      <c r="L103" s="1">
        <f t="shared" si="8"/>
        <v>-1000</v>
      </c>
      <c r="M103" s="12">
        <f t="shared" si="9"/>
        <v>8.7719412834152575</v>
      </c>
    </row>
    <row r="104" spans="1:13" x14ac:dyDescent="0.15">
      <c r="A104" s="2">
        <v>42185</v>
      </c>
      <c r="B104" s="1">
        <f>参数!B$2</f>
        <v>1000</v>
      </c>
      <c r="C104" s="1">
        <f>IF(J103&lt;参数!B$6,C103+B104,B104)</f>
        <v>103000</v>
      </c>
      <c r="D104" s="3">
        <v>11381.47</v>
      </c>
      <c r="E104" s="3"/>
      <c r="F104" s="3">
        <f t="shared" si="5"/>
        <v>8.7853326503518445E-2</v>
      </c>
      <c r="G104" s="3">
        <f>IF(B104/(1+参数!B$4)/D104*参数!B$4&lt;参数!B$3,参数!B$3,B104/(1+参数!B$4)/D104*参数!B$4)</f>
        <v>0.1</v>
      </c>
      <c r="H104" s="15">
        <f>IF(J103&lt;参数!B$6,H103+F104,F104)+IFERROR(E104*H103,0)</f>
        <v>27.645145240023218</v>
      </c>
      <c r="I104" s="15">
        <f t="shared" si="6"/>
        <v>314642.39119496703</v>
      </c>
      <c r="J104" s="8">
        <f t="shared" si="7"/>
        <v>2.0547804970385148</v>
      </c>
      <c r="K104" s="1">
        <f>IF(J104&gt;参数!B$6,I104,0)</f>
        <v>0</v>
      </c>
      <c r="L104" s="1">
        <f t="shared" si="8"/>
        <v>-1000</v>
      </c>
      <c r="M104" s="12">
        <f t="shared" si="9"/>
        <v>7.6637734832671196</v>
      </c>
    </row>
    <row r="105" spans="1:13" x14ac:dyDescent="0.15">
      <c r="A105" s="2">
        <v>42216</v>
      </c>
      <c r="B105" s="1">
        <f>参数!B$2</f>
        <v>1000</v>
      </c>
      <c r="C105" s="1">
        <f>IF(J104&lt;参数!B$6,C104+B105,B105)</f>
        <v>104000</v>
      </c>
      <c r="D105" s="3">
        <v>9223.64</v>
      </c>
      <c r="E105" s="3"/>
      <c r="F105" s="3">
        <f t="shared" si="5"/>
        <v>0.10840622574168116</v>
      </c>
      <c r="G105" s="3">
        <f>IF(B105/(1+参数!B$4)/D105*参数!B$4&lt;参数!B$3,参数!B$3,B105/(1+参数!B$4)/D105*参数!B$4)</f>
        <v>0.1</v>
      </c>
      <c r="H105" s="15">
        <f>IF(J104&lt;参数!B$6,H104+F105,F105)+IFERROR(E105*H104,0)</f>
        <v>27.7535514657649</v>
      </c>
      <c r="I105" s="15">
        <f t="shared" si="6"/>
        <v>255988.76744168776</v>
      </c>
      <c r="J105" s="8">
        <f t="shared" si="7"/>
        <v>1.4614304561700746</v>
      </c>
      <c r="K105" s="1">
        <f>IF(J105&gt;参数!B$6,I105,0)</f>
        <v>0</v>
      </c>
      <c r="L105" s="1">
        <f t="shared" si="8"/>
        <v>-1000</v>
      </c>
      <c r="M105" s="12">
        <f t="shared" si="9"/>
        <v>6.2107871523803109</v>
      </c>
    </row>
    <row r="106" spans="1:13" x14ac:dyDescent="0.15">
      <c r="A106" s="2">
        <v>42247</v>
      </c>
      <c r="B106" s="1">
        <f>参数!B$2</f>
        <v>1000</v>
      </c>
      <c r="C106" s="1">
        <f>IF(J105&lt;参数!B$6,C105+B106,B106)</f>
        <v>105000</v>
      </c>
      <c r="D106" s="3">
        <v>7950.46</v>
      </c>
      <c r="E106" s="3"/>
      <c r="F106" s="3">
        <f t="shared" si="5"/>
        <v>0.12576630786143192</v>
      </c>
      <c r="G106" s="3">
        <f>IF(B106/(1+参数!B$4)/D106*参数!B$4&lt;参数!B$3,参数!B$3,B106/(1+参数!B$4)/D106*参数!B$4)</f>
        <v>0.1</v>
      </c>
      <c r="H106" s="15">
        <f>IF(J105&lt;参数!B$6,H105+F106,F106)+IFERROR(E106*H105,0)</f>
        <v>27.879317773626333</v>
      </c>
      <c r="I106" s="15">
        <f t="shared" si="6"/>
        <v>221653.40078650523</v>
      </c>
      <c r="J106" s="8">
        <f t="shared" si="7"/>
        <v>1.1109847693952877</v>
      </c>
      <c r="K106" s="1">
        <f>IF(J106&gt;参数!B$6,I106,0)</f>
        <v>0</v>
      </c>
      <c r="L106" s="1">
        <f t="shared" si="8"/>
        <v>-1000</v>
      </c>
      <c r="M106" s="12">
        <f t="shared" si="9"/>
        <v>5.3534846138307186</v>
      </c>
    </row>
    <row r="107" spans="1:13" x14ac:dyDescent="0.15">
      <c r="A107" s="2">
        <v>42277</v>
      </c>
      <c r="B107" s="1">
        <f>参数!B$2</f>
        <v>1000</v>
      </c>
      <c r="C107" s="1">
        <f>IF(J106&lt;参数!B$6,C106+B107,B107)</f>
        <v>106000</v>
      </c>
      <c r="D107" s="3">
        <v>7727.51</v>
      </c>
      <c r="E107" s="3"/>
      <c r="F107" s="3">
        <f t="shared" si="5"/>
        <v>0.12939485034635995</v>
      </c>
      <c r="G107" s="3">
        <f>IF(B107/(1+参数!B$4)/D107*参数!B$4&lt;参数!B$3,参数!B$3,B107/(1+参数!B$4)/D107*参数!B$4)</f>
        <v>0.1</v>
      </c>
      <c r="H107" s="15">
        <f>IF(J106&lt;参数!B$6,H106+F107,F107)+IFERROR(E107*H106,0)</f>
        <v>28.008712623972691</v>
      </c>
      <c r="I107" s="15">
        <f t="shared" si="6"/>
        <v>216437.60688887522</v>
      </c>
      <c r="J107" s="8">
        <f t="shared" si="7"/>
        <v>1.0418642159327849</v>
      </c>
      <c r="K107" s="1">
        <f>IF(J107&gt;参数!B$6,I107,0)</f>
        <v>0</v>
      </c>
      <c r="L107" s="1">
        <f t="shared" si="8"/>
        <v>-1000</v>
      </c>
      <c r="M107" s="12">
        <f t="shared" si="9"/>
        <v>5.203360043094742</v>
      </c>
    </row>
    <row r="108" spans="1:13" x14ac:dyDescent="0.15">
      <c r="A108" s="2">
        <v>42307</v>
      </c>
      <c r="B108" s="1">
        <f>参数!B$2</f>
        <v>1000</v>
      </c>
      <c r="C108" s="1">
        <f>IF(J107&lt;参数!B$6,C107+B108,B108)</f>
        <v>107000</v>
      </c>
      <c r="D108" s="3">
        <v>9188.27</v>
      </c>
      <c r="E108" s="3"/>
      <c r="F108" s="3">
        <f t="shared" si="5"/>
        <v>0.10882353261277694</v>
      </c>
      <c r="G108" s="3">
        <f>IF(B108/(1+参数!B$4)/D108*参数!B$4&lt;参数!B$3,参数!B$3,B108/(1+参数!B$4)/D108*参数!B$4)</f>
        <v>0.1</v>
      </c>
      <c r="H108" s="15">
        <f>IF(J107&lt;参数!B$6,H107+F108,F108)+IFERROR(E108*H107,0)</f>
        <v>28.117536156585469</v>
      </c>
      <c r="I108" s="15">
        <f t="shared" si="6"/>
        <v>258351.51394146957</v>
      </c>
      <c r="J108" s="8">
        <f t="shared" si="7"/>
        <v>1.4145001302941083</v>
      </c>
      <c r="K108" s="1">
        <f>IF(J108&gt;参数!B$6,I108,0)</f>
        <v>0</v>
      </c>
      <c r="L108" s="1">
        <f t="shared" si="8"/>
        <v>-1000</v>
      </c>
      <c r="M108" s="12">
        <f t="shared" si="9"/>
        <v>6.1869705743720971</v>
      </c>
    </row>
    <row r="109" spans="1:13" x14ac:dyDescent="0.15">
      <c r="A109" s="2">
        <v>42338</v>
      </c>
      <c r="B109" s="1">
        <f>参数!B$2</f>
        <v>1000</v>
      </c>
      <c r="C109" s="1">
        <f>IF(J108&lt;参数!B$6,C108+B109,B109)</f>
        <v>108000</v>
      </c>
      <c r="D109" s="3">
        <v>10001.19</v>
      </c>
      <c r="E109" s="3"/>
      <c r="F109" s="3">
        <f t="shared" si="5"/>
        <v>9.9978102605789904E-2</v>
      </c>
      <c r="G109" s="3">
        <f>IF(B109/(1+参数!B$4)/D109*参数!B$4&lt;参数!B$3,参数!B$3,B109/(1+参数!B$4)/D109*参数!B$4)</f>
        <v>0.1</v>
      </c>
      <c r="H109" s="15">
        <f>IF(J108&lt;参数!B$6,H108+F109,F109)+IFERROR(E109*H108,0)</f>
        <v>28.217514259191258</v>
      </c>
      <c r="I109" s="15">
        <f t="shared" si="6"/>
        <v>282208.72143388103</v>
      </c>
      <c r="J109" s="8">
        <f t="shared" si="7"/>
        <v>1.6130437169803797</v>
      </c>
      <c r="K109" s="1">
        <f>IF(J109&gt;参数!B$6,I109,0)</f>
        <v>0</v>
      </c>
      <c r="L109" s="1">
        <f t="shared" si="8"/>
        <v>-1000</v>
      </c>
      <c r="M109" s="12">
        <f t="shared" si="9"/>
        <v>6.734354588916573</v>
      </c>
    </row>
    <row r="110" spans="1:13" x14ac:dyDescent="0.15">
      <c r="A110" s="2">
        <v>42369</v>
      </c>
      <c r="B110" s="1">
        <f>参数!B$2</f>
        <v>1000</v>
      </c>
      <c r="C110" s="1">
        <f>IF(J109&lt;参数!B$6,C109+B110,B110)</f>
        <v>109000</v>
      </c>
      <c r="D110" s="3">
        <v>10614.38</v>
      </c>
      <c r="E110" s="3"/>
      <c r="F110" s="3">
        <f t="shared" si="5"/>
        <v>9.4202393356936545E-2</v>
      </c>
      <c r="G110" s="3">
        <f>IF(B110/(1+参数!B$4)/D110*参数!B$4&lt;参数!B$3,参数!B$3,B110/(1+参数!B$4)/D110*参数!B$4)</f>
        <v>0.1</v>
      </c>
      <c r="H110" s="15">
        <f>IF(J109&lt;参数!B$6,H109+F110,F110)+IFERROR(E110*H109,0)</f>
        <v>28.311716652548196</v>
      </c>
      <c r="I110" s="15">
        <f t="shared" si="6"/>
        <v>300511.31900247448</v>
      </c>
      <c r="J110" s="8">
        <f t="shared" si="7"/>
        <v>1.7569845780043529</v>
      </c>
      <c r="K110" s="1">
        <f>IF(J110&gt;参数!B$6,I110,0)</f>
        <v>0</v>
      </c>
      <c r="L110" s="1">
        <f t="shared" si="8"/>
        <v>-1000</v>
      </c>
      <c r="M110" s="12">
        <f t="shared" si="9"/>
        <v>7.1472493434785545</v>
      </c>
    </row>
    <row r="111" spans="1:13" x14ac:dyDescent="0.15">
      <c r="A111" s="2">
        <v>42398</v>
      </c>
      <c r="B111" s="1">
        <f>参数!B$2</f>
        <v>1000</v>
      </c>
      <c r="C111" s="1">
        <f>IF(J110&lt;参数!B$6,C110+B111,B111)</f>
        <v>110000</v>
      </c>
      <c r="D111" s="3">
        <v>7385.76</v>
      </c>
      <c r="E111" s="3"/>
      <c r="F111" s="3">
        <f t="shared" si="5"/>
        <v>0.13538214076818092</v>
      </c>
      <c r="G111" s="3">
        <f>IF(B111/(1+参数!B$4)/D111*参数!B$4&lt;参数!B$3,参数!B$3,B111/(1+参数!B$4)/D111*参数!B$4)</f>
        <v>0.1</v>
      </c>
      <c r="H111" s="15">
        <f>IF(J110&lt;参数!B$6,H110+F111,F111)+IFERROR(E111*H110,0)</f>
        <v>28.447098793316375</v>
      </c>
      <c r="I111" s="15">
        <f t="shared" si="6"/>
        <v>210103.44438372436</v>
      </c>
      <c r="J111" s="8">
        <f t="shared" si="7"/>
        <v>0.91003131257931247</v>
      </c>
      <c r="K111" s="1">
        <f>IF(J111&gt;参数!B$6,I111,0)</f>
        <v>0</v>
      </c>
      <c r="L111" s="1">
        <f t="shared" si="8"/>
        <v>-1000</v>
      </c>
      <c r="M111" s="12">
        <f t="shared" si="9"/>
        <v>4.9732408592014012</v>
      </c>
    </row>
    <row r="112" spans="1:13" x14ac:dyDescent="0.15">
      <c r="A112" s="2">
        <v>42429</v>
      </c>
      <c r="B112" s="1">
        <f>参数!B$2</f>
        <v>1000</v>
      </c>
      <c r="C112" s="1">
        <f>IF(J111&lt;参数!B$6,C111+B112,B112)</f>
        <v>111000</v>
      </c>
      <c r="D112" s="3">
        <v>7183.68</v>
      </c>
      <c r="E112" s="3"/>
      <c r="F112" s="3">
        <f t="shared" si="5"/>
        <v>0.13919049846318321</v>
      </c>
      <c r="G112" s="3">
        <f>IF(B112/(1+参数!B$4)/D112*参数!B$4&lt;参数!B$3,参数!B$3,B112/(1+参数!B$4)/D112*参数!B$4)</f>
        <v>0.1</v>
      </c>
      <c r="H112" s="15">
        <f>IF(J111&lt;参数!B$6,H111+F112,F112)+IFERROR(E112*H111,0)</f>
        <v>28.586289291779558</v>
      </c>
      <c r="I112" s="15">
        <f t="shared" si="6"/>
        <v>205354.75465957099</v>
      </c>
      <c r="J112" s="8">
        <f t="shared" si="7"/>
        <v>0.85004283477090969</v>
      </c>
      <c r="K112" s="1">
        <f>IF(J112&gt;参数!B$6,I112,0)</f>
        <v>0</v>
      </c>
      <c r="L112" s="1">
        <f t="shared" si="8"/>
        <v>-1000</v>
      </c>
      <c r="M112" s="12">
        <f t="shared" si="9"/>
        <v>4.837169214194331</v>
      </c>
    </row>
    <row r="113" spans="1:13" x14ac:dyDescent="0.15">
      <c r="A113" s="2">
        <v>42460</v>
      </c>
      <c r="B113" s="1">
        <f>参数!B$2</f>
        <v>1000</v>
      </c>
      <c r="C113" s="1">
        <f>IF(J112&lt;参数!B$6,C112+B113,B113)</f>
        <v>112000</v>
      </c>
      <c r="D113" s="3">
        <v>8447.18</v>
      </c>
      <c r="E113" s="3"/>
      <c r="F113" s="3">
        <f t="shared" si="5"/>
        <v>0.11837086459623211</v>
      </c>
      <c r="G113" s="3">
        <f>IF(B113/(1+参数!B$4)/D113*参数!B$4&lt;参数!B$3,参数!B$3,B113/(1+参数!B$4)/D113*参数!B$4)</f>
        <v>0.1</v>
      </c>
      <c r="H113" s="15">
        <f>IF(J112&lt;参数!B$6,H112+F113,F113)+IFERROR(E113*H112,0)</f>
        <v>28.704660156375791</v>
      </c>
      <c r="I113" s="15">
        <f t="shared" si="6"/>
        <v>242473.43117973447</v>
      </c>
      <c r="J113" s="8">
        <f t="shared" si="7"/>
        <v>1.1649413498190579</v>
      </c>
      <c r="K113" s="1">
        <f>IF(J113&gt;参数!B$6,I113,0)</f>
        <v>0</v>
      </c>
      <c r="L113" s="1">
        <f t="shared" si="8"/>
        <v>-1000</v>
      </c>
      <c r="M113" s="12">
        <f t="shared" si="9"/>
        <v>5.6879536731533245</v>
      </c>
    </row>
    <row r="114" spans="1:13" x14ac:dyDescent="0.15">
      <c r="A114" s="2">
        <v>42489</v>
      </c>
      <c r="B114" s="1">
        <f>参数!B$2</f>
        <v>1000</v>
      </c>
      <c r="C114" s="1">
        <f>IF(J113&lt;参数!B$6,C113+B114,B114)</f>
        <v>113000</v>
      </c>
      <c r="D114" s="3">
        <v>8291.7000000000007</v>
      </c>
      <c r="E114" s="3"/>
      <c r="F114" s="3">
        <f t="shared" si="5"/>
        <v>0.12059046998806033</v>
      </c>
      <c r="G114" s="3">
        <f>IF(B114/(1+参数!B$4)/D114*参数!B$4&lt;参数!B$3,参数!B$3,B114/(1+参数!B$4)/D114*参数!B$4)</f>
        <v>0.1</v>
      </c>
      <c r="H114" s="15">
        <f>IF(J113&lt;参数!B$6,H113+F114,F114)+IFERROR(E114*H113,0)</f>
        <v>28.82525062636385</v>
      </c>
      <c r="I114" s="15">
        <f t="shared" si="6"/>
        <v>239010.33061862117</v>
      </c>
      <c r="J114" s="8">
        <f t="shared" si="7"/>
        <v>1.1151356691913379</v>
      </c>
      <c r="K114" s="1">
        <f>IF(J114&gt;参数!B$6,I114,0)</f>
        <v>0</v>
      </c>
      <c r="L114" s="1">
        <f t="shared" si="8"/>
        <v>-1000</v>
      </c>
      <c r="M114" s="12">
        <f t="shared" si="9"/>
        <v>5.5832603865059607</v>
      </c>
    </row>
    <row r="115" spans="1:13" x14ac:dyDescent="0.15">
      <c r="A115" s="2">
        <v>42521</v>
      </c>
      <c r="B115" s="1">
        <f>参数!B$2</f>
        <v>1000</v>
      </c>
      <c r="C115" s="1">
        <f>IF(J114&lt;参数!B$6,C114+B115,B115)</f>
        <v>114000</v>
      </c>
      <c r="D115" s="3">
        <v>8197.56</v>
      </c>
      <c r="E115" s="3"/>
      <c r="F115" s="3">
        <f t="shared" si="5"/>
        <v>0.12197531948531026</v>
      </c>
      <c r="G115" s="3">
        <f>IF(B115/(1+参数!B$4)/D115*参数!B$4&lt;参数!B$3,参数!B$3,B115/(1+参数!B$4)/D115*参数!B$4)</f>
        <v>0.1</v>
      </c>
      <c r="H115" s="15">
        <f>IF(J114&lt;参数!B$6,H114+F115,F115)+IFERROR(E115*H114,0)</f>
        <v>28.947225945849162</v>
      </c>
      <c r="I115" s="15">
        <f t="shared" si="6"/>
        <v>237296.62152465523</v>
      </c>
      <c r="J115" s="8">
        <f t="shared" si="7"/>
        <v>1.0815493116197827</v>
      </c>
      <c r="K115" s="1">
        <f>IF(J115&gt;参数!B$6,I115,0)</f>
        <v>0</v>
      </c>
      <c r="L115" s="1">
        <f t="shared" si="8"/>
        <v>-1000</v>
      </c>
      <c r="M115" s="12">
        <f t="shared" si="9"/>
        <v>5.5198707157767153</v>
      </c>
    </row>
    <row r="116" spans="1:13" x14ac:dyDescent="0.15">
      <c r="A116" s="2">
        <v>42551</v>
      </c>
      <c r="B116" s="1">
        <f>参数!B$2</f>
        <v>1000</v>
      </c>
      <c r="C116" s="1">
        <f>IF(J115&lt;参数!B$6,C115+B116,B116)</f>
        <v>115000</v>
      </c>
      <c r="D116" s="3">
        <v>8741.1</v>
      </c>
      <c r="E116" s="3"/>
      <c r="F116" s="3">
        <f t="shared" si="5"/>
        <v>0.11439063733397398</v>
      </c>
      <c r="G116" s="3">
        <f>IF(B116/(1+参数!B$4)/D116*参数!B$4&lt;参数!B$3,参数!B$3,B116/(1+参数!B$4)/D116*参数!B$4)</f>
        <v>0.1</v>
      </c>
      <c r="H116" s="15">
        <f>IF(J115&lt;参数!B$6,H115+F116,F116)+IFERROR(E116*H115,0)</f>
        <v>29.061616583183135</v>
      </c>
      <c r="I116" s="15">
        <f t="shared" si="6"/>
        <v>254030.4967152621</v>
      </c>
      <c r="J116" s="8">
        <f t="shared" si="7"/>
        <v>1.2089608410022792</v>
      </c>
      <c r="K116" s="1">
        <f>IF(J116&gt;参数!B$6,I116,0)</f>
        <v>0</v>
      </c>
      <c r="L116" s="1">
        <f t="shared" si="8"/>
        <v>-1000</v>
      </c>
      <c r="M116" s="12">
        <f t="shared" si="9"/>
        <v>5.8858662716315404</v>
      </c>
    </row>
    <row r="117" spans="1:13" x14ac:dyDescent="0.15">
      <c r="A117" s="2">
        <v>42580</v>
      </c>
      <c r="B117" s="1">
        <f>参数!B$2</f>
        <v>1000</v>
      </c>
      <c r="C117" s="1">
        <f>IF(J116&lt;参数!B$6,C116+B117,B117)</f>
        <v>116000</v>
      </c>
      <c r="D117" s="3">
        <v>8501.09</v>
      </c>
      <c r="E117" s="3"/>
      <c r="F117" s="3">
        <f t="shared" si="5"/>
        <v>0.11762021105528819</v>
      </c>
      <c r="G117" s="3">
        <f>IF(B117/(1+参数!B$4)/D117*参数!B$4&lt;参数!B$3,参数!B$3,B117/(1+参数!B$4)/D117*参数!B$4)</f>
        <v>0.1</v>
      </c>
      <c r="H117" s="15">
        <f>IF(J116&lt;参数!B$6,H116+F117,F117)+IFERROR(E117*H116,0)</f>
        <v>29.179236794238424</v>
      </c>
      <c r="I117" s="15">
        <f t="shared" si="6"/>
        <v>248055.31811913234</v>
      </c>
      <c r="J117" s="8">
        <f t="shared" si="7"/>
        <v>1.1384079148201063</v>
      </c>
      <c r="K117" s="1">
        <f>IF(J117&gt;参数!B$6,I117,0)</f>
        <v>0</v>
      </c>
      <c r="L117" s="1">
        <f t="shared" si="8"/>
        <v>-1000</v>
      </c>
      <c r="M117" s="12">
        <f t="shared" si="9"/>
        <v>5.7242542589724605</v>
      </c>
    </row>
    <row r="118" spans="1:13" x14ac:dyDescent="0.15">
      <c r="A118" s="2">
        <v>42613</v>
      </c>
      <c r="B118" s="1">
        <f>参数!B$2</f>
        <v>1000</v>
      </c>
      <c r="C118" s="1">
        <f>IF(J117&lt;参数!B$6,C117+B118,B118)</f>
        <v>117000</v>
      </c>
      <c r="D118" s="3">
        <v>8838.3799999999992</v>
      </c>
      <c r="E118" s="3"/>
      <c r="F118" s="3">
        <f t="shared" si="5"/>
        <v>0.1131315919885771</v>
      </c>
      <c r="G118" s="3">
        <f>IF(B118/(1+参数!B$4)/D118*参数!B$4&lt;参数!B$3,参数!B$3,B118/(1+参数!B$4)/D118*参数!B$4)</f>
        <v>0.1</v>
      </c>
      <c r="H118" s="15">
        <f>IF(J117&lt;参数!B$6,H117+F118,F118)+IFERROR(E118*H117,0)</f>
        <v>29.292368386227</v>
      </c>
      <c r="I118" s="15">
        <f t="shared" si="6"/>
        <v>258897.08289746096</v>
      </c>
      <c r="J118" s="8">
        <f t="shared" si="7"/>
        <v>1.2127955803201793</v>
      </c>
      <c r="K118" s="1">
        <f>IF(J118&gt;参数!B$6,I118,0)</f>
        <v>0</v>
      </c>
      <c r="L118" s="1">
        <f t="shared" si="8"/>
        <v>-1000</v>
      </c>
      <c r="M118" s="12">
        <f t="shared" si="9"/>
        <v>5.9513702780957507</v>
      </c>
    </row>
    <row r="119" spans="1:13" x14ac:dyDescent="0.15">
      <c r="A119" s="2">
        <v>42643</v>
      </c>
      <c r="B119" s="1">
        <f>参数!B$2</f>
        <v>1000</v>
      </c>
      <c r="C119" s="1">
        <f>IF(J118&lt;参数!B$6,C118+B119,B119)</f>
        <v>118000</v>
      </c>
      <c r="D119" s="3">
        <v>8661.02</v>
      </c>
      <c r="E119" s="3"/>
      <c r="F119" s="3">
        <f t="shared" si="5"/>
        <v>0.11544829592819321</v>
      </c>
      <c r="G119" s="3">
        <f>IF(B119/(1+参数!B$4)/D119*参数!B$4&lt;参数!B$3,参数!B$3,B119/(1+参数!B$4)/D119*参数!B$4)</f>
        <v>0.1</v>
      </c>
      <c r="H119" s="15">
        <f>IF(J118&lt;参数!B$6,H118+F119,F119)+IFERROR(E119*H118,0)</f>
        <v>29.407816682155193</v>
      </c>
      <c r="I119" s="15">
        <f t="shared" si="6"/>
        <v>254701.68844047977</v>
      </c>
      <c r="J119" s="8">
        <f t="shared" si="7"/>
        <v>1.1584888850888118</v>
      </c>
      <c r="K119" s="1">
        <f>IF(J119&gt;参数!B$6,I119,0)</f>
        <v>0</v>
      </c>
      <c r="L119" s="1">
        <f t="shared" si="8"/>
        <v>-1000</v>
      </c>
      <c r="M119" s="12">
        <f t="shared" si="9"/>
        <v>5.8319439768365768</v>
      </c>
    </row>
    <row r="120" spans="1:13" x14ac:dyDescent="0.15">
      <c r="A120" s="2">
        <v>42674</v>
      </c>
      <c r="B120" s="1">
        <f>参数!B$2</f>
        <v>1000</v>
      </c>
      <c r="C120" s="1">
        <f>IF(J119&lt;参数!B$6,C119+B120,B120)</f>
        <v>119000</v>
      </c>
      <c r="D120" s="3">
        <v>8910.51</v>
      </c>
      <c r="E120" s="3"/>
      <c r="F120" s="3">
        <f t="shared" si="5"/>
        <v>0.11221579909567465</v>
      </c>
      <c r="G120" s="3">
        <f>IF(B120/(1+参数!B$4)/D120*参数!B$4&lt;参数!B$3,参数!B$3,B120/(1+参数!B$4)/D120*参数!B$4)</f>
        <v>0.1</v>
      </c>
      <c r="H120" s="15">
        <f>IF(J119&lt;参数!B$6,H119+F120,F120)+IFERROR(E120*H119,0)</f>
        <v>29.520032481250869</v>
      </c>
      <c r="I120" s="15">
        <f t="shared" si="6"/>
        <v>263038.54462451069</v>
      </c>
      <c r="J120" s="8">
        <f t="shared" si="7"/>
        <v>1.2104079380210981</v>
      </c>
      <c r="K120" s="1">
        <f>IF(J120&gt;参数!B$6,I120,0)</f>
        <v>0</v>
      </c>
      <c r="L120" s="1">
        <f t="shared" si="8"/>
        <v>-1000</v>
      </c>
      <c r="M120" s="12">
        <f t="shared" si="9"/>
        <v>5.9999393980203353</v>
      </c>
    </row>
    <row r="121" spans="1:13" x14ac:dyDescent="0.15">
      <c r="A121" s="2">
        <v>42704</v>
      </c>
      <c r="B121" s="1">
        <f>参数!B$2</f>
        <v>1000</v>
      </c>
      <c r="C121" s="1">
        <f>IF(J120&lt;参数!B$6,C120+B121,B121)</f>
        <v>120000</v>
      </c>
      <c r="D121" s="3">
        <v>9014.91</v>
      </c>
      <c r="E121" s="3"/>
      <c r="F121" s="3">
        <f t="shared" si="5"/>
        <v>0.11091624874790763</v>
      </c>
      <c r="G121" s="3">
        <f>IF(B121/(1+参数!B$4)/D121*参数!B$4&lt;参数!B$3,参数!B$3,B121/(1+参数!B$4)/D121*参数!B$4)</f>
        <v>0.1</v>
      </c>
      <c r="H121" s="15">
        <f>IF(J120&lt;参数!B$6,H120+F121,F121)+IFERROR(E121*H120,0)</f>
        <v>29.630948729998778</v>
      </c>
      <c r="I121" s="15">
        <f t="shared" si="6"/>
        <v>267120.33601555327</v>
      </c>
      <c r="J121" s="8">
        <f t="shared" si="7"/>
        <v>1.2260028001296104</v>
      </c>
      <c r="K121" s="1">
        <f>IF(J121&gt;参数!B$6,I121,0)</f>
        <v>0</v>
      </c>
      <c r="L121" s="1">
        <f t="shared" si="8"/>
        <v>-1000</v>
      </c>
      <c r="M121" s="12">
        <f t="shared" si="9"/>
        <v>6.0702376944313512</v>
      </c>
    </row>
    <row r="122" spans="1:13" x14ac:dyDescent="0.15">
      <c r="A122" s="2">
        <v>42734</v>
      </c>
      <c r="B122" s="1">
        <f>参数!B$2</f>
        <v>1000</v>
      </c>
      <c r="C122" s="1">
        <f>IF(J121&lt;参数!B$6,C121+B122,B122)</f>
        <v>121000</v>
      </c>
      <c r="D122" s="3">
        <v>8490.86</v>
      </c>
      <c r="E122" s="3"/>
      <c r="F122" s="3">
        <f t="shared" si="5"/>
        <v>0.11776192282053878</v>
      </c>
      <c r="G122" s="3">
        <f>IF(B122/(1+参数!B$4)/D122*参数!B$4&lt;参数!B$3,参数!B$3,B122/(1+参数!B$4)/D122*参数!B$4)</f>
        <v>0.1</v>
      </c>
      <c r="H122" s="15">
        <f>IF(J121&lt;参数!B$6,H121+F122,F122)+IFERROR(E122*H121,0)</f>
        <v>29.748710652819316</v>
      </c>
      <c r="I122" s="15">
        <f t="shared" si="6"/>
        <v>252592.13733359743</v>
      </c>
      <c r="J122" s="8">
        <f t="shared" si="7"/>
        <v>1.0875383250710531</v>
      </c>
      <c r="K122" s="1">
        <f>IF(J122&gt;参数!B$6,I122,0)</f>
        <v>0</v>
      </c>
      <c r="L122" s="1">
        <f t="shared" si="8"/>
        <v>-1000</v>
      </c>
      <c r="M122" s="12">
        <f t="shared" si="9"/>
        <v>5.7173658339505762</v>
      </c>
    </row>
    <row r="123" spans="1:13" x14ac:dyDescent="0.15">
      <c r="A123" s="2">
        <v>42761</v>
      </c>
      <c r="B123" s="1">
        <f>参数!B$2</f>
        <v>1000</v>
      </c>
      <c r="C123" s="1">
        <f>IF(J122&lt;参数!B$6,C122+B123,B123)</f>
        <v>122000</v>
      </c>
      <c r="D123" s="3">
        <v>8205.8700000000008</v>
      </c>
      <c r="E123" s="3"/>
      <c r="F123" s="3">
        <f t="shared" si="5"/>
        <v>0.12185179633603747</v>
      </c>
      <c r="G123" s="3">
        <f>IF(B123/(1+参数!B$4)/D123*参数!B$4&lt;参数!B$3,参数!B$3,B123/(1+参数!B$4)/D123*参数!B$4)</f>
        <v>0.1</v>
      </c>
      <c r="H123" s="15">
        <f>IF(J122&lt;参数!B$6,H122+F123,F123)+IFERROR(E123*H122,0)</f>
        <v>29.870562449155354</v>
      </c>
      <c r="I123" s="15">
        <f t="shared" si="6"/>
        <v>245113.95228465047</v>
      </c>
      <c r="J123" s="8">
        <f t="shared" si="7"/>
        <v>1.0091307564315612</v>
      </c>
      <c r="K123" s="1">
        <f>IF(J123&gt;参数!B$6,I123,0)</f>
        <v>0</v>
      </c>
      <c r="L123" s="1">
        <f t="shared" si="8"/>
        <v>-1000</v>
      </c>
      <c r="M123" s="12">
        <f t="shared" si="9"/>
        <v>5.5254662985657532</v>
      </c>
    </row>
    <row r="124" spans="1:13" x14ac:dyDescent="0.15">
      <c r="A124" s="2">
        <v>42794</v>
      </c>
      <c r="B124" s="1">
        <f>参数!B$2</f>
        <v>1000</v>
      </c>
      <c r="C124" s="1">
        <f>IF(J123&lt;参数!B$6,C123+B124,B124)</f>
        <v>123000</v>
      </c>
      <c r="D124" s="3">
        <v>8508.09</v>
      </c>
      <c r="E124" s="3"/>
      <c r="F124" s="3">
        <f t="shared" si="5"/>
        <v>0.11752343945585907</v>
      </c>
      <c r="G124" s="3">
        <f>IF(B124/(1+参数!B$4)/D124*参数!B$4&lt;参数!B$3,参数!B$3,B124/(1+参数!B$4)/D124*参数!B$4)</f>
        <v>0.1</v>
      </c>
      <c r="H124" s="15">
        <f>IF(J123&lt;参数!B$6,H123+F124,F124)+IFERROR(E124*H123,0)</f>
        <v>29.988085888611213</v>
      </c>
      <c r="I124" s="15">
        <f t="shared" si="6"/>
        <v>255141.33366803417</v>
      </c>
      <c r="J124" s="8">
        <f t="shared" si="7"/>
        <v>1.074319785918977</v>
      </c>
      <c r="K124" s="1">
        <f>IF(J124&gt;参数!B$6,I124,0)</f>
        <v>0</v>
      </c>
      <c r="L124" s="1">
        <f t="shared" si="8"/>
        <v>-1000</v>
      </c>
      <c r="M124" s="12">
        <f t="shared" si="9"/>
        <v>5.7289677462797117</v>
      </c>
    </row>
    <row r="125" spans="1:13" x14ac:dyDescent="0.15">
      <c r="A125" s="2">
        <v>42803</v>
      </c>
      <c r="B125" s="1">
        <f>参数!B$2</f>
        <v>1000</v>
      </c>
      <c r="C125" s="1">
        <f>IF(J124&lt;参数!B$6,C124+B125,B125)</f>
        <v>124000</v>
      </c>
      <c r="D125" s="3">
        <v>8537.7800000000007</v>
      </c>
      <c r="E125" s="3"/>
      <c r="F125" s="3">
        <f t="shared" si="5"/>
        <v>0.11711475348392672</v>
      </c>
      <c r="G125" s="3">
        <f>IF(B125/(1+参数!B$4)/D125*参数!B$4&lt;参数!B$3,参数!B$3,B125/(1+参数!B$4)/D125*参数!B$4)</f>
        <v>0.1</v>
      </c>
      <c r="H125" s="15">
        <f>IF(J124&lt;参数!B$6,H124+F125,F125)+IFERROR(E125*H124,0)</f>
        <v>30.105200642095138</v>
      </c>
      <c r="I125" s="15">
        <f t="shared" si="6"/>
        <v>257031.57993806704</v>
      </c>
      <c r="J125" s="8">
        <f t="shared" si="7"/>
        <v>1.0728353220811857</v>
      </c>
      <c r="K125" s="1">
        <f>IF(J125&gt;参数!B$6,I125,0)</f>
        <v>0</v>
      </c>
      <c r="L125" s="1">
        <f t="shared" si="8"/>
        <v>256031.57993806704</v>
      </c>
      <c r="M125" s="12">
        <f t="shared" si="9"/>
        <v>5.7489596660157565</v>
      </c>
    </row>
    <row r="126" spans="1:13" x14ac:dyDescent="0.15">
      <c r="E126" s="3"/>
      <c r="J126" s="1"/>
      <c r="L126" s="1"/>
    </row>
    <row r="127" spans="1:13" x14ac:dyDescent="0.15">
      <c r="B127" s="1">
        <f>B125</f>
        <v>1000</v>
      </c>
      <c r="E127" s="3"/>
      <c r="J127" s="1"/>
      <c r="K127" s="1">
        <f>SUM(K2:K125)</f>
        <v>0</v>
      </c>
      <c r="L127" s="8">
        <f>XIRR(L2:L125,A2:A125)</f>
        <v>0.13803148865699771</v>
      </c>
    </row>
  </sheetData>
  <autoFilter ref="A1:T125"/>
  <phoneticPr fontId="1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L40"/>
  <sheetViews>
    <sheetView tabSelected="1" topLeftCell="A25" workbookViewId="0">
      <selection activeCell="A35" sqref="A34:H35"/>
    </sheetView>
  </sheetViews>
  <sheetFormatPr defaultColWidth="11" defaultRowHeight="14.25" customHeight="1" x14ac:dyDescent="0.15"/>
  <cols>
    <col min="1" max="1" width="16.125" style="16" customWidth="1"/>
    <col min="2" max="12" width="10.75" style="16" customWidth="1"/>
    <col min="13" max="16384" width="11" style="16"/>
  </cols>
  <sheetData>
    <row r="1" spans="1:12" ht="14.25" customHeight="1" x14ac:dyDescent="0.15">
      <c r="A1" s="50" t="s">
        <v>68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ht="14.25" customHeight="1" x14ac:dyDescent="0.15">
      <c r="A2" s="17"/>
      <c r="B2" s="36">
        <v>163402</v>
      </c>
      <c r="C2" s="36">
        <v>160505</v>
      </c>
      <c r="D2" s="36">
        <v>288002</v>
      </c>
      <c r="E2" s="36">
        <v>161005</v>
      </c>
      <c r="F2" s="36">
        <v>519008</v>
      </c>
      <c r="G2" s="36">
        <v>400003</v>
      </c>
      <c r="H2" s="36">
        <v>510880</v>
      </c>
      <c r="I2" s="37" t="s">
        <v>69</v>
      </c>
      <c r="J2" s="37" t="s">
        <v>70</v>
      </c>
      <c r="K2" s="37" t="s">
        <v>71</v>
      </c>
      <c r="L2" s="37" t="s">
        <v>65</v>
      </c>
    </row>
    <row r="3" spans="1:12" ht="14.25" customHeight="1" x14ac:dyDescent="0.15">
      <c r="A3" s="18" t="s">
        <v>22</v>
      </c>
      <c r="B3" s="36" t="s">
        <v>23</v>
      </c>
      <c r="C3" s="36" t="s">
        <v>24</v>
      </c>
      <c r="D3" s="36" t="s">
        <v>25</v>
      </c>
      <c r="E3" s="36" t="s">
        <v>26</v>
      </c>
      <c r="F3" s="36" t="s">
        <v>27</v>
      </c>
      <c r="G3" s="36" t="s">
        <v>28</v>
      </c>
      <c r="H3" s="36" t="s">
        <v>72</v>
      </c>
      <c r="I3" s="36" t="s">
        <v>73</v>
      </c>
      <c r="J3" s="36" t="s">
        <v>74</v>
      </c>
      <c r="K3" s="36" t="s">
        <v>75</v>
      </c>
      <c r="L3" s="36" t="s">
        <v>76</v>
      </c>
    </row>
    <row r="4" spans="1:12" ht="14.25" customHeight="1" x14ac:dyDescent="0.15">
      <c r="A4" s="18">
        <v>1</v>
      </c>
      <c r="B4" s="19">
        <v>42124</v>
      </c>
      <c r="C4" s="19">
        <v>39444</v>
      </c>
      <c r="D4" s="19">
        <v>42124</v>
      </c>
      <c r="E4" s="19">
        <v>42062</v>
      </c>
      <c r="F4" s="19">
        <v>42034</v>
      </c>
      <c r="G4" s="19">
        <v>42124</v>
      </c>
      <c r="H4" s="19">
        <v>42153</v>
      </c>
      <c r="I4" s="19"/>
      <c r="J4" s="19">
        <v>42153</v>
      </c>
      <c r="K4" s="19">
        <v>42124</v>
      </c>
      <c r="L4" s="19">
        <v>42094</v>
      </c>
    </row>
    <row r="5" spans="1:12" ht="14.25" customHeight="1" x14ac:dyDescent="0.15">
      <c r="A5" s="18">
        <v>2</v>
      </c>
      <c r="B5" s="19"/>
      <c r="C5" s="19">
        <v>42034</v>
      </c>
      <c r="D5" s="19"/>
      <c r="E5" s="19"/>
      <c r="F5" s="19"/>
      <c r="G5" s="19"/>
      <c r="H5" s="19"/>
      <c r="I5" s="19"/>
      <c r="J5" s="19"/>
      <c r="K5" s="19"/>
      <c r="L5" s="19"/>
    </row>
    <row r="6" spans="1:12" ht="14.25" customHeight="1" x14ac:dyDescent="0.15">
      <c r="A6" s="18" t="s">
        <v>18</v>
      </c>
      <c r="B6" s="20">
        <f>(B4-DATE(2006,12,31))/365.25</f>
        <v>8.3285420944558517</v>
      </c>
      <c r="C6" s="20">
        <f>(C5-C4)/365.25</f>
        <v>7.0910335386721428</v>
      </c>
      <c r="D6" s="20">
        <f>(D4-DATE(2006,12,31))/365.25</f>
        <v>8.3285420944558517</v>
      </c>
      <c r="E6" s="20">
        <f>(E4-DATE(2006,12,31))/365.25</f>
        <v>8.1587953456536617</v>
      </c>
      <c r="F6" s="20">
        <f>(F4-DATE(2006,12,31))/365.25</f>
        <v>8.0821355236139638</v>
      </c>
      <c r="G6" s="20">
        <f>(G4-DATE(2006,12,31))/365.25</f>
        <v>8.3285420944558517</v>
      </c>
      <c r="H6" s="20">
        <f>(H4-DATE(2006,12,31))/365.25</f>
        <v>8.4079397672826826</v>
      </c>
      <c r="I6" s="20">
        <f>(DATE(2017,3,9)-DATE(2006,12,31))/365.25</f>
        <v>10.18754277891855</v>
      </c>
      <c r="J6" s="20">
        <f>(J4-DATE(2006,12,31))/365.25</f>
        <v>8.4079397672826826</v>
      </c>
      <c r="K6" s="20">
        <f>(K4-DATE(2006,12,31))/365.25</f>
        <v>8.3285420944558517</v>
      </c>
      <c r="L6" s="20">
        <f>(L4-DATE(2006,12,31))/365.25</f>
        <v>8.2464065708418897</v>
      </c>
    </row>
    <row r="7" spans="1:12" ht="14.25" customHeight="1" x14ac:dyDescent="0.15">
      <c r="A7" s="18" t="s">
        <v>17</v>
      </c>
      <c r="B7" s="20">
        <f>(DATE(2017,3,9)-B4)/365.25</f>
        <v>1.8590006844626967</v>
      </c>
      <c r="C7" s="20">
        <f>(C4-DATE(2006,12,31))/365.25</f>
        <v>0.99110198494182067</v>
      </c>
      <c r="D7" s="20">
        <f>(DATE(2017,3,9)-D4)/365.25</f>
        <v>1.8590006844626967</v>
      </c>
      <c r="E7" s="20">
        <f>(DATE(2017,3,9)-E4)/365.25</f>
        <v>2.0287474332648872</v>
      </c>
      <c r="F7" s="20">
        <f>(DATE(2017,3,9)-F4)/365.25</f>
        <v>2.1054072553045859</v>
      </c>
      <c r="G7" s="20">
        <f>(DATE(2017,3,9)-G4)/365.25</f>
        <v>1.8590006844626967</v>
      </c>
      <c r="H7" s="20">
        <f>(DATE(2017,3,9)-H4)/365.25</f>
        <v>1.7796030116358659</v>
      </c>
      <c r="I7" s="20">
        <v>10.18754277891855</v>
      </c>
      <c r="J7" s="20">
        <f>(DATE(2017,3,9)-J4)/365.25</f>
        <v>1.7796030116358659</v>
      </c>
      <c r="K7" s="20">
        <f>(DATE(2017,3,9)-K4)/365.25</f>
        <v>1.8590006844626967</v>
      </c>
      <c r="L7" s="20">
        <f>(DATE(2017,3,9)-L4)/365.25</f>
        <v>1.9411362080766599</v>
      </c>
    </row>
    <row r="8" spans="1:12" ht="14.25" customHeight="1" x14ac:dyDescent="0.15">
      <c r="A8" s="22" t="s">
        <v>19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</row>
    <row r="9" spans="1:12" ht="14.25" customHeight="1" x14ac:dyDescent="0.15">
      <c r="A9" s="25" t="s">
        <v>22</v>
      </c>
      <c r="B9" s="38" t="str">
        <f t="shared" ref="B9:L9" si="0">B3</f>
        <v>兴全趋势投资</v>
      </c>
      <c r="C9" s="38" t="str">
        <f t="shared" si="0"/>
        <v>博时主题行业</v>
      </c>
      <c r="D9" s="38" t="str">
        <f t="shared" si="0"/>
        <v>华夏收入混合</v>
      </c>
      <c r="E9" s="38" t="str">
        <f t="shared" si="0"/>
        <v>富国天惠成长</v>
      </c>
      <c r="F9" s="38" t="str">
        <f t="shared" si="0"/>
        <v>汇添富优势精</v>
      </c>
      <c r="G9" s="38" t="str">
        <f t="shared" si="0"/>
        <v>东方精选</v>
      </c>
      <c r="H9" s="38" t="str">
        <f t="shared" si="0"/>
        <v>红利ETF</v>
      </c>
      <c r="I9" s="38" t="str">
        <f t="shared" si="0"/>
        <v>中证100</v>
      </c>
      <c r="J9" s="38" t="str">
        <f t="shared" si="0"/>
        <v>中证200</v>
      </c>
      <c r="K9" s="38" t="str">
        <f t="shared" si="0"/>
        <v>中证500</v>
      </c>
      <c r="L9" s="38" t="str">
        <f t="shared" si="0"/>
        <v>中证1000</v>
      </c>
    </row>
    <row r="10" spans="1:12" ht="14.25" customHeight="1" x14ac:dyDescent="0.15">
      <c r="A10" s="25">
        <v>1</v>
      </c>
      <c r="B10" s="26">
        <v>42094</v>
      </c>
      <c r="C10" s="26">
        <v>39444</v>
      </c>
      <c r="D10" s="26">
        <v>42094</v>
      </c>
      <c r="E10" s="26">
        <v>42034</v>
      </c>
      <c r="F10" s="26">
        <v>39386</v>
      </c>
      <c r="G10" s="26">
        <v>42094</v>
      </c>
      <c r="H10" s="26">
        <v>39325</v>
      </c>
      <c r="I10" s="26"/>
      <c r="J10" s="26">
        <v>42124</v>
      </c>
      <c r="K10" s="26">
        <v>42094</v>
      </c>
      <c r="L10" s="27">
        <v>41971</v>
      </c>
    </row>
    <row r="11" spans="1:12" ht="14.25" customHeight="1" x14ac:dyDescent="0.15">
      <c r="A11" s="25">
        <v>2</v>
      </c>
      <c r="B11" s="26"/>
      <c r="C11" s="26">
        <v>42004</v>
      </c>
      <c r="D11" s="26"/>
      <c r="E11" s="26"/>
      <c r="F11" s="26">
        <v>42062</v>
      </c>
      <c r="G11" s="26"/>
      <c r="H11" s="26">
        <v>42124</v>
      </c>
      <c r="I11" s="26"/>
      <c r="J11" s="26"/>
      <c r="K11" s="26"/>
      <c r="L11" s="26"/>
    </row>
    <row r="12" spans="1:12" ht="14.25" customHeight="1" x14ac:dyDescent="0.15">
      <c r="A12" s="25" t="s">
        <v>18</v>
      </c>
      <c r="B12" s="28">
        <f>(B10-DATE(2006,12,31))/365.25</f>
        <v>8.2464065708418897</v>
      </c>
      <c r="C12" s="28">
        <f>(C11-C10)/365.25</f>
        <v>7.008898015058179</v>
      </c>
      <c r="D12" s="28">
        <f>(D10-DATE(2006,12,31))/365.25</f>
        <v>8.2464065708418897</v>
      </c>
      <c r="E12" s="28">
        <f>(E10-DATE(2006,12,31))/365.25</f>
        <v>8.0821355236139638</v>
      </c>
      <c r="F12" s="28">
        <f>(F11-F10)/365.25</f>
        <v>7.3264887063655033</v>
      </c>
      <c r="G12" s="28">
        <f>(G10-DATE(2006,12,31))/365.25</f>
        <v>8.2464065708418897</v>
      </c>
      <c r="H12" s="28">
        <f>(H11-H10)/365.25</f>
        <v>7.6632443531827512</v>
      </c>
      <c r="I12" s="28">
        <f>(DATE(2017,3,9)-DATE(2006,12,31))/365.25</f>
        <v>10.18754277891855</v>
      </c>
      <c r="J12" s="28">
        <f>(J10-DATE(2006,12,31))/365.25</f>
        <v>8.3285420944558517</v>
      </c>
      <c r="K12" s="28">
        <f>(K10-DATE(2006,12,31))/365.25</f>
        <v>8.2464065708418897</v>
      </c>
      <c r="L12" s="28">
        <f>(L10-DATE(2006,12,31))/365.25</f>
        <v>7.9096509240246409</v>
      </c>
    </row>
    <row r="13" spans="1:12" ht="14.25" customHeight="1" x14ac:dyDescent="0.15">
      <c r="A13" s="25" t="s">
        <v>17</v>
      </c>
      <c r="B13" s="28">
        <f>(DATE(2017,3,9)-B10)/365.25</f>
        <v>1.9411362080766599</v>
      </c>
      <c r="C13" s="28">
        <f>(C10-DATE(2006,12,31))/365.25</f>
        <v>0.99110198494182067</v>
      </c>
      <c r="D13" s="28">
        <f>(DATE(2017,3,9)-D10)/365.25</f>
        <v>1.9411362080766599</v>
      </c>
      <c r="E13" s="28">
        <f>(DATE(2017,3,9)-E10)/365.25</f>
        <v>2.1054072553045859</v>
      </c>
      <c r="F13" s="28">
        <f>(F10-DATE(2006,12,31))/365.25</f>
        <v>0.83230663928815884</v>
      </c>
      <c r="G13" s="28">
        <f>(DATE(2017,3,9)-G10)/365.25</f>
        <v>1.9411362080766599</v>
      </c>
      <c r="H13" s="28">
        <f>(H10-DATE(2006,12,31))/365.25</f>
        <v>0.6652977412731006</v>
      </c>
      <c r="I13" s="28">
        <v>10.18754277891855</v>
      </c>
      <c r="J13" s="28">
        <f>(DATE(2017,3,9)-J10)/365.25</f>
        <v>1.8590006844626967</v>
      </c>
      <c r="K13" s="28">
        <f>(DATE(2017,3,9)-K10)/365.25</f>
        <v>1.9411362080766599</v>
      </c>
      <c r="L13" s="28">
        <f>(DATE(2017,3,9)-L10)/365.25</f>
        <v>2.2778918548939084</v>
      </c>
    </row>
    <row r="14" spans="1:12" s="29" customFormat="1" ht="14.25" customHeight="1" x14ac:dyDescent="0.15">
      <c r="A14" s="30" t="s">
        <v>20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2"/>
    </row>
    <row r="15" spans="1:12" ht="14.25" customHeight="1" x14ac:dyDescent="0.15">
      <c r="A15" s="18" t="s">
        <v>22</v>
      </c>
      <c r="B15" s="39" t="str">
        <f t="shared" ref="B15:L15" si="1">B3</f>
        <v>兴全趋势投资</v>
      </c>
      <c r="C15" s="39" t="str">
        <f t="shared" si="1"/>
        <v>博时主题行业</v>
      </c>
      <c r="D15" s="39" t="str">
        <f t="shared" si="1"/>
        <v>华夏收入混合</v>
      </c>
      <c r="E15" s="39" t="str">
        <f t="shared" si="1"/>
        <v>富国天惠成长</v>
      </c>
      <c r="F15" s="39" t="str">
        <f t="shared" si="1"/>
        <v>汇添富优势精</v>
      </c>
      <c r="G15" s="39" t="str">
        <f t="shared" si="1"/>
        <v>东方精选</v>
      </c>
      <c r="H15" s="39" t="str">
        <f t="shared" si="1"/>
        <v>红利ETF</v>
      </c>
      <c r="I15" s="39" t="str">
        <f t="shared" si="1"/>
        <v>中证100</v>
      </c>
      <c r="J15" s="39" t="str">
        <f t="shared" si="1"/>
        <v>中证200</v>
      </c>
      <c r="K15" s="39" t="str">
        <f t="shared" si="1"/>
        <v>中证500</v>
      </c>
      <c r="L15" s="39" t="str">
        <f t="shared" si="1"/>
        <v>中证1000</v>
      </c>
    </row>
    <row r="16" spans="1:12" ht="14.25" customHeight="1" x14ac:dyDescent="0.15">
      <c r="A16" s="18">
        <v>1</v>
      </c>
      <c r="B16" s="19">
        <v>39353</v>
      </c>
      <c r="C16" s="19">
        <v>39325</v>
      </c>
      <c r="D16" s="19">
        <v>39325</v>
      </c>
      <c r="E16" s="19">
        <v>40543</v>
      </c>
      <c r="F16" s="19">
        <v>39325</v>
      </c>
      <c r="G16" s="19">
        <v>42094</v>
      </c>
      <c r="H16" s="19">
        <v>39202</v>
      </c>
      <c r="I16" s="19">
        <v>39325</v>
      </c>
      <c r="J16" s="19">
        <v>39325</v>
      </c>
      <c r="K16" s="19">
        <v>42062</v>
      </c>
      <c r="L16" s="19">
        <v>39202</v>
      </c>
    </row>
    <row r="17" spans="1:12" ht="14.25" customHeight="1" x14ac:dyDescent="0.15">
      <c r="A17" s="18">
        <v>2</v>
      </c>
      <c r="B17" s="19">
        <v>42062</v>
      </c>
      <c r="C17" s="19">
        <v>42004</v>
      </c>
      <c r="D17" s="19">
        <v>42062</v>
      </c>
      <c r="E17" s="19">
        <v>42034</v>
      </c>
      <c r="F17" s="19">
        <v>40512</v>
      </c>
      <c r="G17" s="19"/>
      <c r="H17" s="19">
        <v>42094</v>
      </c>
      <c r="I17" s="19">
        <v>42124</v>
      </c>
      <c r="J17" s="19">
        <v>42094</v>
      </c>
      <c r="K17" s="19"/>
      <c r="L17" s="19">
        <v>40480</v>
      </c>
    </row>
    <row r="18" spans="1:12" ht="14.25" customHeight="1" x14ac:dyDescent="0.15">
      <c r="A18" s="18">
        <v>3</v>
      </c>
      <c r="B18" s="19"/>
      <c r="C18" s="19"/>
      <c r="D18" s="19"/>
      <c r="E18" s="19"/>
      <c r="F18" s="19">
        <v>42062</v>
      </c>
      <c r="G18" s="19"/>
      <c r="H18" s="19"/>
      <c r="I18" s="19"/>
      <c r="J18" s="19"/>
      <c r="K18" s="19"/>
      <c r="L18" s="19">
        <v>42062</v>
      </c>
    </row>
    <row r="19" spans="1:12" ht="14.25" customHeight="1" x14ac:dyDescent="0.15">
      <c r="A19" s="18" t="s">
        <v>18</v>
      </c>
      <c r="B19" s="20">
        <f>(B17-B16)/365.25</f>
        <v>7.4168377823408624</v>
      </c>
      <c r="C19" s="20">
        <f>(C17-C16)/365.25</f>
        <v>7.3347022587268995</v>
      </c>
      <c r="D19" s="20">
        <f>(D17-D16)/365.25</f>
        <v>7.4934976043805612</v>
      </c>
      <c r="E19" s="20">
        <f>(E17-E16)/365.25</f>
        <v>4.0821355236139629</v>
      </c>
      <c r="F19" s="20">
        <f>(F18-F17)/365.25</f>
        <v>4.2436687200547567</v>
      </c>
      <c r="G19" s="20">
        <f>(G16-DATE(2006,12,31))/365.25</f>
        <v>8.2464065708418897</v>
      </c>
      <c r="H19" s="20">
        <f>(H17-H16)/365.25</f>
        <v>7.9178644763860371</v>
      </c>
      <c r="I19" s="20">
        <f t="shared" ref="I19:J19" si="2">(I17-I16)/365.25</f>
        <v>7.6632443531827512</v>
      </c>
      <c r="J19" s="20">
        <f t="shared" si="2"/>
        <v>7.5811088295687883</v>
      </c>
      <c r="K19" s="20">
        <f>(K16-DATE(2006,12,31))/365.25</f>
        <v>8.1587953456536617</v>
      </c>
      <c r="L19" s="20">
        <f>(L18-L17)/365.25</f>
        <v>4.3312799452429847</v>
      </c>
    </row>
    <row r="20" spans="1:12" ht="14.25" customHeight="1" x14ac:dyDescent="0.15">
      <c r="A20" s="18" t="s">
        <v>17</v>
      </c>
      <c r="B20" s="20">
        <f>(B16-DATE(2006,12,31))/365.25</f>
        <v>0.7419575633127995</v>
      </c>
      <c r="C20" s="20">
        <f>(DATE(2017,3,9)-C17)/365.25</f>
        <v>2.1875427789185489</v>
      </c>
      <c r="D20" s="20">
        <f>(DATE(2017,3,9)-D17)/365.25</f>
        <v>2.0287474332648872</v>
      </c>
      <c r="E20" s="20">
        <f>(DATE(2017,3,9)-E17)/365.25</f>
        <v>2.1054072553045859</v>
      </c>
      <c r="F20" s="20">
        <f>(F17-DATE(2006,12,31))/365.25</f>
        <v>3.915126625598905</v>
      </c>
      <c r="G20" s="20">
        <f>(DATE(2017,3,9)-G16)/365.25</f>
        <v>1.9411362080766599</v>
      </c>
      <c r="H20" s="20">
        <f>(DATE(2017,3,9)-H17)/365.25</f>
        <v>1.9411362080766599</v>
      </c>
      <c r="I20" s="20">
        <f>(DATE(2017,3,9)-I17)/365.25</f>
        <v>1.8590006844626967</v>
      </c>
      <c r="J20" s="20">
        <f>(DATE(2017,3,9)-J17)/365.25</f>
        <v>1.9411362080766599</v>
      </c>
      <c r="K20" s="20">
        <f>(DATE(2017,3,9)-K16)/365.25</f>
        <v>2.0287474332648872</v>
      </c>
      <c r="L20" s="20">
        <f>(L16-DATE(2006,12,31))/365.25</f>
        <v>0.32854209445585214</v>
      </c>
    </row>
    <row r="21" spans="1:12" ht="14.25" customHeight="1" x14ac:dyDescent="0.15">
      <c r="A21" s="22" t="s">
        <v>21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4"/>
    </row>
    <row r="22" spans="1:12" ht="14.25" customHeight="1" x14ac:dyDescent="0.15">
      <c r="A22" s="25" t="s">
        <v>22</v>
      </c>
      <c r="B22" s="38" t="str">
        <f t="shared" ref="B22:L22" si="3">B15</f>
        <v>兴全趋势投资</v>
      </c>
      <c r="C22" s="38" t="str">
        <f t="shared" si="3"/>
        <v>博时主题行业</v>
      </c>
      <c r="D22" s="38" t="str">
        <f t="shared" si="3"/>
        <v>华夏收入混合</v>
      </c>
      <c r="E22" s="38" t="str">
        <f t="shared" si="3"/>
        <v>富国天惠成长</v>
      </c>
      <c r="F22" s="38" t="str">
        <f t="shared" si="3"/>
        <v>汇添富优势精</v>
      </c>
      <c r="G22" s="38" t="str">
        <f t="shared" si="3"/>
        <v>东方精选</v>
      </c>
      <c r="H22" s="38" t="str">
        <f t="shared" si="3"/>
        <v>红利ETF</v>
      </c>
      <c r="I22" s="38" t="str">
        <f t="shared" si="3"/>
        <v>中证100</v>
      </c>
      <c r="J22" s="38" t="str">
        <f t="shared" si="3"/>
        <v>中证200</v>
      </c>
      <c r="K22" s="38" t="str">
        <f t="shared" si="3"/>
        <v>中证500</v>
      </c>
      <c r="L22" s="38" t="str">
        <f t="shared" si="3"/>
        <v>中证1000</v>
      </c>
    </row>
    <row r="23" spans="1:12" ht="14.25" customHeight="1" x14ac:dyDescent="0.15">
      <c r="A23" s="25">
        <v>1</v>
      </c>
      <c r="B23" s="26">
        <v>39294</v>
      </c>
      <c r="C23" s="26">
        <v>39233</v>
      </c>
      <c r="D23" s="26">
        <v>39233</v>
      </c>
      <c r="E23" s="26">
        <v>39325</v>
      </c>
      <c r="F23" s="26">
        <v>39262</v>
      </c>
      <c r="G23" s="26">
        <v>39233</v>
      </c>
      <c r="H23" s="26">
        <v>39113</v>
      </c>
      <c r="I23" s="26">
        <v>39294</v>
      </c>
      <c r="J23" s="26">
        <v>39202</v>
      </c>
      <c r="K23" s="26">
        <v>39202</v>
      </c>
      <c r="L23" s="26">
        <v>39202</v>
      </c>
    </row>
    <row r="24" spans="1:12" ht="14.25" customHeight="1" x14ac:dyDescent="0.15">
      <c r="A24" s="25">
        <v>2</v>
      </c>
      <c r="B24" s="26">
        <v>42004</v>
      </c>
      <c r="C24" s="26">
        <v>39444</v>
      </c>
      <c r="D24" s="26">
        <v>42004</v>
      </c>
      <c r="E24" s="26">
        <v>40480</v>
      </c>
      <c r="F24" s="26">
        <v>40025</v>
      </c>
      <c r="G24" s="26">
        <v>42034</v>
      </c>
      <c r="H24" s="26">
        <v>39325</v>
      </c>
      <c r="I24" s="26">
        <v>42094</v>
      </c>
      <c r="J24" s="26">
        <v>42094</v>
      </c>
      <c r="K24" s="26">
        <v>40235</v>
      </c>
      <c r="L24" s="26">
        <v>40147</v>
      </c>
    </row>
    <row r="25" spans="1:12" ht="14.25" customHeight="1" x14ac:dyDescent="0.15">
      <c r="A25" s="25">
        <v>3</v>
      </c>
      <c r="B25" s="26"/>
      <c r="C25" s="26">
        <v>41912</v>
      </c>
      <c r="D25" s="26"/>
      <c r="E25" s="26">
        <v>42034</v>
      </c>
      <c r="F25" s="26">
        <v>41971</v>
      </c>
      <c r="G25" s="26">
        <v>42153</v>
      </c>
      <c r="H25" s="26">
        <v>42004</v>
      </c>
      <c r="I25" s="26"/>
      <c r="J25" s="26"/>
      <c r="K25" s="26">
        <v>42034</v>
      </c>
      <c r="L25" s="26">
        <v>41912</v>
      </c>
    </row>
    <row r="26" spans="1:12" ht="14.25" customHeight="1" x14ac:dyDescent="0.15">
      <c r="A26" s="25">
        <v>4</v>
      </c>
      <c r="B26" s="26"/>
      <c r="C26" s="26">
        <v>42153</v>
      </c>
      <c r="D26" s="26"/>
      <c r="E26" s="26"/>
      <c r="F26" s="26">
        <v>42124</v>
      </c>
      <c r="G26" s="26"/>
      <c r="H26" s="26"/>
      <c r="I26" s="26"/>
      <c r="J26" s="26"/>
      <c r="K26" s="26"/>
      <c r="L26" s="26">
        <v>42124</v>
      </c>
    </row>
    <row r="27" spans="1:12" ht="14.25" customHeight="1" x14ac:dyDescent="0.15">
      <c r="A27" s="25" t="s">
        <v>18</v>
      </c>
      <c r="B27" s="28">
        <f>(B24-B23)/365.25</f>
        <v>7.4195756331279945</v>
      </c>
      <c r="C27" s="28">
        <f>(C25-C24)/365.25</f>
        <v>6.7570157426420261</v>
      </c>
      <c r="D27" s="28">
        <f>(D24-D23)/365.25</f>
        <v>7.5865845311430524</v>
      </c>
      <c r="E27" s="28">
        <f>(E25-E24)/365.25</f>
        <v>4.2546201232032859</v>
      </c>
      <c r="F27" s="28">
        <f>(F25-F24)/365.25</f>
        <v>5.3278576317590689</v>
      </c>
      <c r="G27" s="28">
        <f>(G24-G23)/365.25</f>
        <v>7.6687200547570153</v>
      </c>
      <c r="H27" s="28">
        <f>(H25-H24)/365.25</f>
        <v>7.3347022587268995</v>
      </c>
      <c r="I27" s="28">
        <f>(I24-I23)/365.25</f>
        <v>7.6659822039698833</v>
      </c>
      <c r="J27" s="28">
        <f>(J24-J23)/365.25</f>
        <v>7.9178644763860371</v>
      </c>
      <c r="K27" s="28">
        <f>(K25-K24)/365.25</f>
        <v>4.9253935660506505</v>
      </c>
      <c r="L27" s="28">
        <f>(L25-L24)/365.25</f>
        <v>4.8323066392881584</v>
      </c>
    </row>
    <row r="28" spans="1:12" ht="14.25" customHeight="1" x14ac:dyDescent="0.15">
      <c r="A28" s="25" t="s">
        <v>17</v>
      </c>
      <c r="B28" s="28">
        <f t="shared" ref="B28:L28" si="4">(B23-DATE(2006,12,31))/365.25</f>
        <v>0.58042436687200549</v>
      </c>
      <c r="C28" s="28">
        <f t="shared" si="4"/>
        <v>0.4134154688569473</v>
      </c>
      <c r="D28" s="28">
        <f t="shared" si="4"/>
        <v>0.4134154688569473</v>
      </c>
      <c r="E28" s="28">
        <f t="shared" si="4"/>
        <v>0.6652977412731006</v>
      </c>
      <c r="F28" s="28">
        <f t="shared" si="4"/>
        <v>0.49281314168377821</v>
      </c>
      <c r="G28" s="28">
        <f t="shared" si="4"/>
        <v>0.4134154688569473</v>
      </c>
      <c r="H28" s="28">
        <f t="shared" si="4"/>
        <v>8.4873374401095145E-2</v>
      </c>
      <c r="I28" s="28">
        <f t="shared" si="4"/>
        <v>0.58042436687200549</v>
      </c>
      <c r="J28" s="28">
        <f t="shared" si="4"/>
        <v>0.32854209445585214</v>
      </c>
      <c r="K28" s="28">
        <f t="shared" si="4"/>
        <v>0.32854209445585214</v>
      </c>
      <c r="L28" s="28">
        <f t="shared" si="4"/>
        <v>0.32854209445585214</v>
      </c>
    </row>
    <row r="29" spans="1:12" ht="15" customHeight="1" x14ac:dyDescent="0.15">
      <c r="A29" s="33" t="s">
        <v>67</v>
      </c>
      <c r="B29" s="34">
        <f>B40</f>
        <v>0.93591065677239449</v>
      </c>
      <c r="C29" s="34">
        <f t="shared" ref="C29:L29" si="5">C40</f>
        <v>1.1611104595886841</v>
      </c>
      <c r="D29" s="34">
        <f t="shared" si="5"/>
        <v>0.91742380049129024</v>
      </c>
      <c r="E29" s="34">
        <f t="shared" si="5"/>
        <v>0.74502929554396624</v>
      </c>
      <c r="F29" s="34">
        <f t="shared" si="5"/>
        <v>0.7795921141614095</v>
      </c>
      <c r="G29" s="34">
        <f t="shared" si="5"/>
        <v>0.3374643544217108</v>
      </c>
      <c r="H29" s="34">
        <f t="shared" si="5"/>
        <v>0.68689554926977658</v>
      </c>
      <c r="I29" s="34">
        <f t="shared" si="5"/>
        <v>0.36299651758637741</v>
      </c>
      <c r="J29" s="34">
        <f t="shared" si="5"/>
        <v>0.42453704348276694</v>
      </c>
      <c r="K29" s="34">
        <f t="shared" si="5"/>
        <v>0.69968001127925317</v>
      </c>
      <c r="L29" s="34">
        <f t="shared" si="5"/>
        <v>1.5474595934981574</v>
      </c>
    </row>
    <row r="30" spans="1:12" ht="15" customHeight="1" x14ac:dyDescent="0.15">
      <c r="A30" s="46" t="s">
        <v>93</v>
      </c>
      <c r="B30" s="47" t="str">
        <f>B22</f>
        <v>兴全趋势投资</v>
      </c>
      <c r="C30" s="47" t="str">
        <f t="shared" ref="C30:L30" si="6">C22</f>
        <v>博时主题行业</v>
      </c>
      <c r="D30" s="47" t="str">
        <f t="shared" si="6"/>
        <v>华夏收入混合</v>
      </c>
      <c r="E30" s="47" t="str">
        <f t="shared" si="6"/>
        <v>富国天惠成长</v>
      </c>
      <c r="F30" s="47" t="str">
        <f t="shared" si="6"/>
        <v>汇添富优势精</v>
      </c>
      <c r="G30" s="47" t="str">
        <f t="shared" si="6"/>
        <v>东方精选</v>
      </c>
      <c r="H30" s="47" t="str">
        <f t="shared" si="6"/>
        <v>红利ETF</v>
      </c>
      <c r="I30" s="47" t="str">
        <f t="shared" si="6"/>
        <v>中证100</v>
      </c>
      <c r="J30" s="47" t="str">
        <f t="shared" si="6"/>
        <v>中证200</v>
      </c>
      <c r="K30" s="47" t="str">
        <f t="shared" si="6"/>
        <v>中证500</v>
      </c>
      <c r="L30" s="47" t="str">
        <f t="shared" si="6"/>
        <v>中证1000</v>
      </c>
    </row>
    <row r="31" spans="1:12" ht="14.25" customHeight="1" x14ac:dyDescent="0.15">
      <c r="A31" s="48" t="s">
        <v>89</v>
      </c>
      <c r="B31" s="49">
        <v>0.16363516449928284</v>
      </c>
      <c r="C31" s="49">
        <v>0.3252839744091035</v>
      </c>
      <c r="D31" s="49">
        <v>0.18285945057868958</v>
      </c>
      <c r="E31" s="49">
        <v>0.17877710461616519</v>
      </c>
      <c r="F31" s="49">
        <v>0.19233812689781185</v>
      </c>
      <c r="G31" s="49">
        <v>0.1643616855144501</v>
      </c>
      <c r="H31" s="49">
        <v>0.16272625327110293</v>
      </c>
      <c r="I31" s="49">
        <v>3.2583108544349676E-2</v>
      </c>
      <c r="J31" s="49">
        <v>0.16319807171821604</v>
      </c>
      <c r="K31" s="49">
        <v>0.1935901701450348</v>
      </c>
      <c r="L31" s="49">
        <v>0.20343928933143621</v>
      </c>
    </row>
    <row r="32" spans="1:12" ht="14.25" customHeight="1" x14ac:dyDescent="0.15">
      <c r="A32" s="48" t="s">
        <v>90</v>
      </c>
      <c r="B32" s="49">
        <v>0.14668080210685736</v>
      </c>
      <c r="C32" s="49">
        <v>0.35061218142509476</v>
      </c>
      <c r="D32" s="49">
        <v>0.16113833785057072</v>
      </c>
      <c r="E32" s="49">
        <v>0.16477350592613224</v>
      </c>
      <c r="F32" s="49">
        <v>0.25204901099205024</v>
      </c>
      <c r="G32" s="49">
        <v>0.14543657898902895</v>
      </c>
      <c r="H32" s="49">
        <v>0.21873314976692199</v>
      </c>
      <c r="I32" s="49">
        <v>3.2583108544349676E-2</v>
      </c>
      <c r="J32" s="49">
        <v>0.14314076304435733</v>
      </c>
      <c r="K32" s="49">
        <v>0.1602365911006928</v>
      </c>
      <c r="L32" s="49">
        <v>0.14258044362068178</v>
      </c>
    </row>
    <row r="33" spans="1:12" ht="14.25" customHeight="1" x14ac:dyDescent="0.15">
      <c r="A33" s="48" t="s">
        <v>91</v>
      </c>
      <c r="B33" s="49">
        <v>0.15349746346473694</v>
      </c>
      <c r="C33" s="49">
        <v>0.26090608239173896</v>
      </c>
      <c r="D33" s="49">
        <v>0.16041128039360047</v>
      </c>
      <c r="E33" s="49">
        <v>0.27475392222404482</v>
      </c>
      <c r="F33" s="49">
        <v>0.42754098773002636</v>
      </c>
      <c r="G33" s="49">
        <v>0.14543657898902895</v>
      </c>
      <c r="H33" s="49">
        <v>0.1423020422458649</v>
      </c>
      <c r="I33" s="49">
        <v>0.1606561243534089</v>
      </c>
      <c r="J33" s="49">
        <v>0.15204475522041325</v>
      </c>
      <c r="K33" s="49">
        <v>0.11871765255928041</v>
      </c>
      <c r="L33" s="49">
        <v>0.32095436453819282</v>
      </c>
    </row>
    <row r="34" spans="1:12" ht="14.25" customHeight="1" x14ac:dyDescent="0.15">
      <c r="A34" s="48" t="s">
        <v>92</v>
      </c>
      <c r="B34" s="49">
        <v>0.13518344759941103</v>
      </c>
      <c r="C34" s="49">
        <v>0.15042571425437928</v>
      </c>
      <c r="D34" s="49">
        <v>0.11727719902992248</v>
      </c>
      <c r="E34" s="49">
        <v>0.29411372542381287</v>
      </c>
      <c r="F34" s="49">
        <v>0.2426380932331085</v>
      </c>
      <c r="G34" s="49">
        <v>0.10310692191123963</v>
      </c>
      <c r="H34" s="49">
        <v>0.13514469265937809</v>
      </c>
      <c r="I34" s="49">
        <v>0.10185970664024355</v>
      </c>
      <c r="J34" s="49">
        <v>0.12599576115608216</v>
      </c>
      <c r="K34" s="49">
        <v>0.21792349219322202</v>
      </c>
      <c r="L34" s="49">
        <v>0.27233192324638378</v>
      </c>
    </row>
    <row r="35" spans="1:12" ht="14.25" customHeight="1" x14ac:dyDescent="0.15">
      <c r="A35" s="46" t="s">
        <v>88</v>
      </c>
      <c r="B35" s="49">
        <v>0.12870758175849917</v>
      </c>
      <c r="C35" s="49">
        <v>0.2421609699726105</v>
      </c>
      <c r="D35" s="49">
        <v>0.1209216773509979</v>
      </c>
      <c r="E35" s="49">
        <v>0.1871725499629974</v>
      </c>
      <c r="F35" s="49">
        <v>0.22722297310829168</v>
      </c>
      <c r="G35" s="49">
        <v>8.7446752190589921E-2</v>
      </c>
      <c r="H35" s="49">
        <v>9.5999726653099068E-2</v>
      </c>
      <c r="I35" s="49">
        <v>3.2583108544349676E-2</v>
      </c>
      <c r="J35" s="49">
        <v>4.3483498692512515E-2</v>
      </c>
      <c r="K35" s="49">
        <v>9.2520084977149974E-2</v>
      </c>
      <c r="L35" s="49">
        <v>0.13803148865699771</v>
      </c>
    </row>
    <row r="36" spans="1:12" ht="14.25" customHeight="1" x14ac:dyDescent="0.15">
      <c r="B36" s="21">
        <f>兴全趋势!$L$127</f>
        <v>0.12870758175849917</v>
      </c>
      <c r="C36" s="21">
        <f>博时主题!$L$127</f>
        <v>0.2421609699726105</v>
      </c>
      <c r="D36" s="21">
        <f>华夏收入!$L$127</f>
        <v>0.1209216773509979</v>
      </c>
      <c r="E36" s="21">
        <f>富国天惠!$L$127</f>
        <v>0.1871725499629974</v>
      </c>
      <c r="F36" s="21">
        <f>汇添富优势!$L$127</f>
        <v>0.22722297310829168</v>
      </c>
      <c r="G36" s="21">
        <f>东方精选!$L$127</f>
        <v>8.7446752190589921E-2</v>
      </c>
      <c r="H36" s="21">
        <f>红利ETF!$L$127</f>
        <v>9.5999726653099068E-2</v>
      </c>
      <c r="I36" s="21">
        <f>中证100!$L$127</f>
        <v>3.2583108544349676E-2</v>
      </c>
      <c r="J36" s="21">
        <f>中证200!$L$127</f>
        <v>4.3483498692512515E-2</v>
      </c>
      <c r="K36" s="21">
        <f>中证500!$L$127</f>
        <v>9.2520084977149974E-2</v>
      </c>
      <c r="L36" s="21">
        <f>中证1000!$L$127</f>
        <v>0.13803148865699771</v>
      </c>
    </row>
    <row r="38" spans="1:12" ht="14.25" customHeight="1" x14ac:dyDescent="0.15">
      <c r="B38" s="35">
        <f t="shared" ref="B38:L38" si="7">AVERAGE(B31:B34)</f>
        <v>0.14974921941757205</v>
      </c>
      <c r="C38" s="35">
        <f t="shared" si="7"/>
        <v>0.27180698812007914</v>
      </c>
      <c r="D38" s="35">
        <f t="shared" si="7"/>
        <v>0.15542156696319584</v>
      </c>
      <c r="E38" s="35">
        <f t="shared" si="7"/>
        <v>0.22810456454753877</v>
      </c>
      <c r="F38" s="35">
        <f t="shared" si="7"/>
        <v>0.27864155471324925</v>
      </c>
      <c r="G38" s="35">
        <f t="shared" si="7"/>
        <v>0.1395854413509369</v>
      </c>
      <c r="H38" s="35">
        <f t="shared" si="7"/>
        <v>0.16472653448581701</v>
      </c>
      <c r="I38" s="35">
        <f t="shared" si="7"/>
        <v>8.1920512020587949E-2</v>
      </c>
      <c r="J38" s="35">
        <f t="shared" si="7"/>
        <v>0.1460948377847672</v>
      </c>
      <c r="K38" s="35">
        <f t="shared" si="7"/>
        <v>0.17261697649955751</v>
      </c>
      <c r="L38" s="35">
        <f t="shared" si="7"/>
        <v>0.23482650518417364</v>
      </c>
    </row>
    <row r="40" spans="1:12" ht="14.25" customHeight="1" x14ac:dyDescent="0.15">
      <c r="B40" s="29">
        <f>STDEV(兴全趋势!$M:$M)</f>
        <v>0.93591065677239449</v>
      </c>
      <c r="C40" s="29">
        <f>STDEV(博时主题!$M:$M)</f>
        <v>1.1611104595886841</v>
      </c>
      <c r="D40" s="29">
        <f>STDEV(华夏收入!$M:$M)</f>
        <v>0.91742380049129024</v>
      </c>
      <c r="E40" s="29">
        <f>STDEV(富国天惠!$M:$M)</f>
        <v>0.74502929554396624</v>
      </c>
      <c r="F40" s="29">
        <f>STDEV(汇添富优势!$M:$M)</f>
        <v>0.7795921141614095</v>
      </c>
      <c r="G40" s="29">
        <f>STDEV(东方精选!$M:$M)</f>
        <v>0.3374643544217108</v>
      </c>
      <c r="H40" s="29">
        <f>STDEV(红利ETF!$M:$M)</f>
        <v>0.68689554926977658</v>
      </c>
      <c r="I40" s="29">
        <f>STDEV(中证100!$M:$M)</f>
        <v>0.36299651758637741</v>
      </c>
      <c r="J40" s="29">
        <f>STDEV(中证200!$M:$M)</f>
        <v>0.42453704348276694</v>
      </c>
      <c r="K40" s="29">
        <f>STDEV(中证500!$M:$M)</f>
        <v>0.69968001127925317</v>
      </c>
      <c r="L40" s="29">
        <f>STDEV(中证1000!$M:$M)</f>
        <v>1.5474595934981574</v>
      </c>
    </row>
  </sheetData>
  <mergeCells count="1">
    <mergeCell ref="A1:L1"/>
  </mergeCells>
  <phoneticPr fontId="16" type="noConversion"/>
  <conditionalFormatting sqref="B31:B35">
    <cfRule type="top10" dxfId="21" priority="21" bottom="1" rank="1"/>
    <cfRule type="top10" dxfId="20" priority="22" rank="1"/>
  </conditionalFormatting>
  <conditionalFormatting sqref="C31:C35">
    <cfRule type="top10" dxfId="19" priority="19" bottom="1" rank="1"/>
    <cfRule type="top10" dxfId="18" priority="20" rank="1"/>
  </conditionalFormatting>
  <conditionalFormatting sqref="D31:D35">
    <cfRule type="top10" dxfId="17" priority="17" bottom="1" rank="1"/>
    <cfRule type="top10" dxfId="16" priority="18" rank="1"/>
  </conditionalFormatting>
  <conditionalFormatting sqref="E31:E35">
    <cfRule type="top10" dxfId="15" priority="15" bottom="1" rank="1"/>
    <cfRule type="top10" dxfId="14" priority="16" rank="1"/>
  </conditionalFormatting>
  <conditionalFormatting sqref="F31:F35">
    <cfRule type="top10" dxfId="13" priority="13" bottom="1" rank="1"/>
    <cfRule type="top10" dxfId="12" priority="14" rank="1"/>
  </conditionalFormatting>
  <conditionalFormatting sqref="G31:G35">
    <cfRule type="top10" dxfId="11" priority="11" bottom="1" rank="1"/>
    <cfRule type="top10" dxfId="10" priority="12" rank="1"/>
  </conditionalFormatting>
  <conditionalFormatting sqref="H31:H35">
    <cfRule type="top10" dxfId="9" priority="9" bottom="1" rank="1"/>
    <cfRule type="top10" dxfId="8" priority="10" rank="1"/>
  </conditionalFormatting>
  <conditionalFormatting sqref="I31:I35">
    <cfRule type="top10" dxfId="7" priority="7" bottom="1" rank="1"/>
    <cfRule type="top10" dxfId="6" priority="8" rank="1"/>
  </conditionalFormatting>
  <conditionalFormatting sqref="J31:J35">
    <cfRule type="top10" dxfId="5" priority="5" bottom="1" rank="1"/>
    <cfRule type="top10" dxfId="4" priority="6" rank="1"/>
  </conditionalFormatting>
  <conditionalFormatting sqref="K31:K35">
    <cfRule type="top10" dxfId="3" priority="3" bottom="1" rank="1"/>
    <cfRule type="top10" dxfId="2" priority="4" rank="1"/>
  </conditionalFormatting>
  <conditionalFormatting sqref="L31:L35">
    <cfRule type="top10" dxfId="1" priority="1" bottom="1" rank="1"/>
    <cfRule type="top10" dxfId="0" priority="2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E11" sqref="E11"/>
    </sheetView>
  </sheetViews>
  <sheetFormatPr defaultRowHeight="13.5" x14ac:dyDescent="0.15"/>
  <cols>
    <col min="1" max="1" width="9" style="1"/>
    <col min="2" max="3" width="11.625" style="2" bestFit="1" customWidth="1"/>
    <col min="4" max="4" width="19.75" style="1" customWidth="1"/>
    <col min="5" max="5" width="11.625" style="2" bestFit="1" customWidth="1"/>
    <col min="6" max="16384" width="9" style="1"/>
  </cols>
  <sheetData>
    <row r="1" spans="1:7" x14ac:dyDescent="0.15">
      <c r="A1" s="1" t="s">
        <v>29</v>
      </c>
      <c r="B1" s="2" t="s">
        <v>30</v>
      </c>
      <c r="C1" s="2" t="s">
        <v>31</v>
      </c>
      <c r="D1" s="1" t="s">
        <v>32</v>
      </c>
      <c r="E1" s="2" t="s">
        <v>33</v>
      </c>
    </row>
    <row r="2" spans="1:7" x14ac:dyDescent="0.15">
      <c r="A2" s="1" t="s">
        <v>56</v>
      </c>
      <c r="B2" s="2">
        <v>42755</v>
      </c>
      <c r="C2" s="2">
        <v>42758</v>
      </c>
      <c r="D2" s="1" t="s">
        <v>59</v>
      </c>
      <c r="F2" s="2" t="str">
        <f>YEAR(C2)&amp;MONTH(C2)</f>
        <v>20171</v>
      </c>
      <c r="G2" s="1">
        <f>MID(D2,6,6)+0</f>
        <v>9.0999999999999998E-2</v>
      </c>
    </row>
    <row r="3" spans="1:7" x14ac:dyDescent="0.15">
      <c r="A3" s="1" t="s">
        <v>34</v>
      </c>
      <c r="B3" s="2">
        <v>42388</v>
      </c>
      <c r="C3" s="2">
        <v>42389</v>
      </c>
      <c r="D3" s="1" t="s">
        <v>57</v>
      </c>
      <c r="F3" s="2" t="str">
        <f t="shared" ref="F3:F11" si="0">YEAR(C3)&amp;MONTH(C3)</f>
        <v>20161</v>
      </c>
      <c r="G3" s="1">
        <f t="shared" ref="G3:G11" si="1">MID(D3,6,6)+0</f>
        <v>0.05</v>
      </c>
    </row>
    <row r="4" spans="1:7" x14ac:dyDescent="0.15">
      <c r="A4" s="1" t="s">
        <v>35</v>
      </c>
      <c r="B4" s="2">
        <v>42023</v>
      </c>
      <c r="C4" s="2">
        <v>42024</v>
      </c>
      <c r="D4" s="1" t="s">
        <v>43</v>
      </c>
      <c r="F4" s="2" t="str">
        <f t="shared" si="0"/>
        <v>20151</v>
      </c>
      <c r="G4" s="1">
        <f t="shared" si="1"/>
        <v>0.08</v>
      </c>
    </row>
    <row r="5" spans="1:7" x14ac:dyDescent="0.15">
      <c r="A5" s="1" t="s">
        <v>36</v>
      </c>
      <c r="B5" s="2">
        <v>41659</v>
      </c>
      <c r="C5" s="2">
        <v>41660</v>
      </c>
      <c r="D5" s="1" t="s">
        <v>60</v>
      </c>
      <c r="F5" s="2" t="str">
        <f t="shared" si="0"/>
        <v>20141</v>
      </c>
      <c r="G5" s="1">
        <f t="shared" si="1"/>
        <v>5.8999999999999997E-2</v>
      </c>
    </row>
    <row r="6" spans="1:7" x14ac:dyDescent="0.15">
      <c r="A6" s="1" t="s">
        <v>37</v>
      </c>
      <c r="B6" s="2">
        <v>41260</v>
      </c>
      <c r="C6" s="2">
        <v>41261</v>
      </c>
      <c r="D6" s="1" t="s">
        <v>61</v>
      </c>
      <c r="F6" s="2" t="str">
        <f t="shared" si="0"/>
        <v>201212</v>
      </c>
      <c r="G6" s="1">
        <f t="shared" si="1"/>
        <v>4.1000000000000002E-2</v>
      </c>
    </row>
    <row r="7" spans="1:7" x14ac:dyDescent="0.15">
      <c r="A7" s="1" t="s">
        <v>38</v>
      </c>
      <c r="B7" s="2">
        <v>40837</v>
      </c>
      <c r="C7" s="2">
        <v>40840</v>
      </c>
      <c r="D7" s="1" t="s">
        <v>62</v>
      </c>
      <c r="F7" s="2" t="str">
        <f t="shared" si="0"/>
        <v>201110</v>
      </c>
      <c r="G7" s="1">
        <f t="shared" si="1"/>
        <v>3.5000000000000003E-2</v>
      </c>
    </row>
    <row r="8" spans="1:7" x14ac:dyDescent="0.15">
      <c r="A8" s="1" t="s">
        <v>39</v>
      </c>
      <c r="B8" s="2">
        <v>40472</v>
      </c>
      <c r="C8" s="2">
        <v>40473</v>
      </c>
      <c r="D8" s="1" t="s">
        <v>63</v>
      </c>
      <c r="F8" s="2" t="str">
        <f t="shared" si="0"/>
        <v>201010</v>
      </c>
      <c r="G8" s="1">
        <f t="shared" si="1"/>
        <v>2.1000000000000001E-2</v>
      </c>
    </row>
    <row r="9" spans="1:7" x14ac:dyDescent="0.15">
      <c r="A9" s="1" t="s">
        <v>39</v>
      </c>
      <c r="B9" s="2">
        <v>40373</v>
      </c>
      <c r="C9" s="2">
        <v>40374</v>
      </c>
      <c r="D9" s="1" t="s">
        <v>58</v>
      </c>
      <c r="F9" s="2" t="str">
        <f t="shared" si="0"/>
        <v>20107</v>
      </c>
      <c r="G9" s="1">
        <f t="shared" si="1"/>
        <v>0.02</v>
      </c>
    </row>
    <row r="10" spans="1:7" x14ac:dyDescent="0.15">
      <c r="A10" s="1" t="s">
        <v>40</v>
      </c>
      <c r="B10" s="2">
        <v>40107</v>
      </c>
      <c r="C10" s="2">
        <v>40108</v>
      </c>
      <c r="D10" s="1" t="s">
        <v>64</v>
      </c>
      <c r="F10" s="2" t="str">
        <f t="shared" si="0"/>
        <v>200910</v>
      </c>
      <c r="G10" s="1">
        <f t="shared" si="1"/>
        <v>2.3E-2</v>
      </c>
    </row>
    <row r="11" spans="1:7" x14ac:dyDescent="0.15">
      <c r="A11" s="1" t="s">
        <v>40</v>
      </c>
      <c r="B11" s="2">
        <v>39895</v>
      </c>
      <c r="C11" s="2">
        <v>39896</v>
      </c>
      <c r="D11" s="1" t="s">
        <v>44</v>
      </c>
      <c r="F11" s="2" t="str">
        <f t="shared" si="0"/>
        <v>20093</v>
      </c>
      <c r="G11" s="1">
        <f t="shared" si="1"/>
        <v>2.4E-2</v>
      </c>
    </row>
    <row r="12" spans="1:7" x14ac:dyDescent="0.15">
      <c r="F12" s="2" t="str">
        <f t="shared" ref="F12:F13" si="2">YEAR(C12)&amp;MONTH(C12)</f>
        <v>19001</v>
      </c>
      <c r="G12" s="1" t="e">
        <f t="shared" ref="G12:G13" si="3">MID(D12,6,6)+0</f>
        <v>#VALUE!</v>
      </c>
    </row>
    <row r="13" spans="1:7" x14ac:dyDescent="0.15">
      <c r="F13" s="2" t="str">
        <f t="shared" si="2"/>
        <v>19001</v>
      </c>
      <c r="G13" s="1" t="e">
        <f t="shared" si="3"/>
        <v>#VALUE!</v>
      </c>
    </row>
    <row r="14" spans="1:7" x14ac:dyDescent="0.15">
      <c r="F14" s="2"/>
    </row>
  </sheetData>
  <phoneticPr fontId="1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F16" sqref="F16"/>
    </sheetView>
  </sheetViews>
  <sheetFormatPr defaultRowHeight="13.5" x14ac:dyDescent="0.15"/>
  <cols>
    <col min="1" max="1" width="12.25" style="2" customWidth="1"/>
    <col min="2" max="13" width="9" style="40"/>
  </cols>
  <sheetData>
    <row r="1" spans="1:11" x14ac:dyDescent="0.15">
      <c r="A1" s="42" t="s">
        <v>87</v>
      </c>
      <c r="B1" s="43" t="s">
        <v>77</v>
      </c>
      <c r="C1" s="43" t="s">
        <v>78</v>
      </c>
      <c r="D1" s="43" t="s">
        <v>79</v>
      </c>
      <c r="E1" s="43" t="s">
        <v>80</v>
      </c>
      <c r="F1" s="43" t="s">
        <v>81</v>
      </c>
      <c r="G1" s="43" t="s">
        <v>82</v>
      </c>
      <c r="H1" s="43" t="s">
        <v>83</v>
      </c>
      <c r="I1" s="43" t="s">
        <v>84</v>
      </c>
      <c r="J1" s="43" t="s">
        <v>85</v>
      </c>
      <c r="K1" s="43" t="s">
        <v>86</v>
      </c>
    </row>
    <row r="2" spans="1:11" x14ac:dyDescent="0.15">
      <c r="A2" s="44">
        <v>39080</v>
      </c>
      <c r="B2" s="45">
        <v>1</v>
      </c>
      <c r="C2" s="45">
        <v>1</v>
      </c>
      <c r="D2" s="45">
        <v>1</v>
      </c>
      <c r="E2" s="45">
        <v>1</v>
      </c>
      <c r="F2" s="45">
        <v>1</v>
      </c>
      <c r="G2" s="45">
        <v>1</v>
      </c>
      <c r="H2" s="45">
        <v>1</v>
      </c>
      <c r="I2" s="45">
        <v>1</v>
      </c>
      <c r="J2" s="45">
        <v>1</v>
      </c>
      <c r="K2" s="45">
        <v>1</v>
      </c>
    </row>
    <row r="3" spans="1:11" x14ac:dyDescent="0.15">
      <c r="A3" s="44">
        <v>39444</v>
      </c>
      <c r="B3" s="45">
        <v>2.5185618680190416</v>
      </c>
      <c r="C3" s="45">
        <v>2.953372826294669</v>
      </c>
      <c r="D3" s="45">
        <v>2.5189553752880398</v>
      </c>
      <c r="E3" s="45">
        <v>1.5335989693223324</v>
      </c>
      <c r="F3" s="45">
        <v>2.4423123002771363</v>
      </c>
      <c r="G3" s="45">
        <v>1.034949172477527</v>
      </c>
      <c r="H3" s="45">
        <v>2.4569041453059213</v>
      </c>
      <c r="I3" s="45">
        <v>2.4104257392364503</v>
      </c>
      <c r="J3" s="45">
        <v>2.3088445977161682</v>
      </c>
      <c r="K3" s="45">
        <v>3.0256683051646363</v>
      </c>
    </row>
    <row r="4" spans="1:11" x14ac:dyDescent="0.15">
      <c r="A4" s="44">
        <v>39813</v>
      </c>
      <c r="B4" s="45">
        <v>1.4978618503860837</v>
      </c>
      <c r="C4" s="45">
        <v>1.5316786551108772</v>
      </c>
      <c r="D4" s="45">
        <v>1.4290457836079558</v>
      </c>
      <c r="E4" s="45">
        <v>0.83164164577444422</v>
      </c>
      <c r="F4" s="45">
        <v>1.3149427169694101</v>
      </c>
      <c r="G4" s="45">
        <v>0.44635806099302699</v>
      </c>
      <c r="H4" s="45">
        <v>0.82361749731339096</v>
      </c>
      <c r="I4" s="45">
        <v>0.8555700767983897</v>
      </c>
      <c r="J4" s="45">
        <v>0.90505345584701025</v>
      </c>
      <c r="K4" s="45">
        <v>1.2327924045518821</v>
      </c>
    </row>
    <row r="5" spans="1:11" x14ac:dyDescent="0.15">
      <c r="A5" s="44">
        <v>40178</v>
      </c>
      <c r="B5" s="45">
        <v>2.5600794139850627</v>
      </c>
      <c r="C5" s="45">
        <v>2.6197408827573931</v>
      </c>
      <c r="D5" s="45">
        <v>2.5545833513956837</v>
      </c>
      <c r="E5" s="45">
        <v>1.4620480859521401</v>
      </c>
      <c r="F5" s="45">
        <v>1.9996980746804085</v>
      </c>
      <c r="G5" s="45">
        <v>0.89632865664118311</v>
      </c>
      <c r="H5" s="45">
        <v>1.5442101368849432</v>
      </c>
      <c r="I5" s="45">
        <v>1.8776490364411365</v>
      </c>
      <c r="J5" s="45">
        <v>2.0930845727032183</v>
      </c>
      <c r="K5" s="45">
        <v>2.9568917917985322</v>
      </c>
    </row>
    <row r="6" spans="1:11" x14ac:dyDescent="0.15">
      <c r="A6" s="44">
        <v>40543</v>
      </c>
      <c r="B6" s="45">
        <v>2.4874447150709122</v>
      </c>
      <c r="C6" s="45">
        <v>2.3479564734823852</v>
      </c>
      <c r="D6" s="45">
        <v>2.3799871136423612</v>
      </c>
      <c r="E6" s="45">
        <v>1.7549765037057883</v>
      </c>
      <c r="F6" s="45">
        <v>2.1510247568622005</v>
      </c>
      <c r="G6" s="45">
        <v>0.88742333865412126</v>
      </c>
      <c r="H6" s="45">
        <v>1.2465602593238565</v>
      </c>
      <c r="I6" s="45">
        <v>1.9259355041308581</v>
      </c>
      <c r="J6" s="45">
        <v>2.303767342234087</v>
      </c>
      <c r="K6" s="45">
        <v>3.471523803110903</v>
      </c>
    </row>
    <row r="7" spans="1:11" x14ac:dyDescent="0.15">
      <c r="A7" s="44">
        <v>40907</v>
      </c>
      <c r="B7" s="45">
        <v>2.0385209486624598</v>
      </c>
      <c r="C7" s="45">
        <v>2.1195896235558846</v>
      </c>
      <c r="D7" s="45">
        <v>2.0907492430910564</v>
      </c>
      <c r="E7" s="45">
        <v>1.3078299506042927</v>
      </c>
      <c r="F7" s="45">
        <v>1.6307701187292669</v>
      </c>
      <c r="G7" s="45">
        <v>0.75829622784172079</v>
      </c>
      <c r="H7" s="45">
        <v>0.98634233567640983</v>
      </c>
      <c r="I7" s="45">
        <v>1.3057111586258503</v>
      </c>
      <c r="J7" s="45">
        <v>1.5244692914708655</v>
      </c>
      <c r="K7" s="45">
        <v>2.3273112921688783</v>
      </c>
    </row>
    <row r="8" spans="1:11" x14ac:dyDescent="0.15">
      <c r="A8" s="44">
        <v>41274</v>
      </c>
      <c r="B8" s="45">
        <v>2.1500456378872932</v>
      </c>
      <c r="C8" s="45">
        <v>2.3903023844139399</v>
      </c>
      <c r="D8" s="45">
        <v>2.1338476012857877</v>
      </c>
      <c r="E8" s="45">
        <v>1.3898015932012331</v>
      </c>
      <c r="F8" s="45">
        <v>1.8348264044490994</v>
      </c>
      <c r="G8" s="45">
        <v>0.81928925480971171</v>
      </c>
      <c r="H8" s="45">
        <v>1.0925426774483384</v>
      </c>
      <c r="I8" s="45">
        <v>1.323998688470083</v>
      </c>
      <c r="J8" s="45">
        <v>1.5287112264278631</v>
      </c>
      <c r="K8" s="45">
        <v>2.2939869369066059</v>
      </c>
    </row>
    <row r="9" spans="1:11" x14ac:dyDescent="0.15">
      <c r="A9" s="44">
        <v>41639</v>
      </c>
      <c r="B9" s="45">
        <v>2.3219690913889464</v>
      </c>
      <c r="C9" s="45">
        <v>2.5411090650626234</v>
      </c>
      <c r="D9" s="45">
        <v>2.480549949430066</v>
      </c>
      <c r="E9" s="45">
        <v>1.6424059166962095</v>
      </c>
      <c r="F9" s="45">
        <v>2.1313758851370403</v>
      </c>
      <c r="G9" s="45">
        <v>0.8729732000336049</v>
      </c>
      <c r="H9" s="45">
        <v>0.94922308546059997</v>
      </c>
      <c r="I9" s="45">
        <v>1.3762936349236412</v>
      </c>
      <c r="J9" s="45">
        <v>1.7868859344156747</v>
      </c>
      <c r="K9" s="45">
        <v>3.0185576728839809</v>
      </c>
    </row>
    <row r="10" spans="1:11" x14ac:dyDescent="0.15">
      <c r="A10" s="44">
        <v>42004</v>
      </c>
      <c r="B10" s="45">
        <v>3.1619480932091673</v>
      </c>
      <c r="C10" s="45">
        <v>4.1007029602312031</v>
      </c>
      <c r="D10" s="45">
        <v>3.2678132924538166</v>
      </c>
      <c r="E10" s="45">
        <v>2.0564739226725686</v>
      </c>
      <c r="F10" s="45">
        <v>2.5929000309120069</v>
      </c>
      <c r="G10" s="45">
        <v>1.0386457195664955</v>
      </c>
      <c r="H10" s="45">
        <v>1.5153356940260396</v>
      </c>
      <c r="I10" s="45">
        <v>1.8970957001214563</v>
      </c>
      <c r="J10" s="45">
        <v>2.4838932469702164</v>
      </c>
      <c r="K10" s="45">
        <v>4.0586627163153999</v>
      </c>
    </row>
    <row r="11" spans="1:11" x14ac:dyDescent="0.15">
      <c r="A11" s="44">
        <v>42369</v>
      </c>
      <c r="B11" s="45">
        <v>4.5166484430301388</v>
      </c>
      <c r="C11" s="45">
        <v>4.9607020910833581</v>
      </c>
      <c r="D11" s="45">
        <v>4.6249327049412301</v>
      </c>
      <c r="E11" s="45">
        <v>3.4794729400526205</v>
      </c>
      <c r="F11" s="45">
        <v>4.1168177048668877</v>
      </c>
      <c r="G11" s="45">
        <v>1.6485759892464087</v>
      </c>
      <c r="H11" s="45">
        <v>1.4923541743741535</v>
      </c>
      <c r="I11" s="45">
        <v>2.2804411173865469</v>
      </c>
      <c r="J11" s="45">
        <v>3.5548674920317938</v>
      </c>
      <c r="K11" s="45">
        <v>7.1472493434785545</v>
      </c>
    </row>
    <row r="12" spans="1:11" x14ac:dyDescent="0.15">
      <c r="A12" s="44">
        <v>42734</v>
      </c>
      <c r="B12" s="45">
        <v>4.4773268347953126</v>
      </c>
      <c r="C12" s="45">
        <v>5.1836992011171876</v>
      </c>
      <c r="D12" s="45">
        <v>4.2791880980901684</v>
      </c>
      <c r="E12" s="45">
        <v>3.0786105239039334</v>
      </c>
      <c r="F12" s="45">
        <v>3.3129153575393531</v>
      </c>
      <c r="G12" s="45">
        <v>1.4088885155002939</v>
      </c>
      <c r="H12" s="45">
        <v>1.3804987403766555</v>
      </c>
      <c r="I12" s="45">
        <v>1.883966546750963</v>
      </c>
      <c r="J12" s="45">
        <v>2.9229825142681185</v>
      </c>
      <c r="K12" s="45">
        <v>5.7173658339505762</v>
      </c>
    </row>
    <row r="13" spans="1:11" x14ac:dyDescent="0.15">
      <c r="A13" s="44">
        <v>42803</v>
      </c>
      <c r="B13" s="45">
        <v>4.6403374121223466</v>
      </c>
      <c r="C13" s="45">
        <v>5.3439556346484736</v>
      </c>
      <c r="D13" s="45">
        <v>4.3941170532761173</v>
      </c>
      <c r="E13" s="45">
        <v>3.2089377523361864</v>
      </c>
      <c r="F13" s="45">
        <v>3.3324896622783391</v>
      </c>
      <c r="G13" s="45">
        <v>1.3974628244980254</v>
      </c>
      <c r="H13" s="45">
        <v>1.4311435265930288</v>
      </c>
      <c r="I13" s="45">
        <v>1.9465366835841726</v>
      </c>
      <c r="J13" s="45">
        <v>3.0089831955910058</v>
      </c>
      <c r="K13" s="45">
        <v>5.7489596660157565</v>
      </c>
    </row>
  </sheetData>
  <phoneticPr fontId="1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XFD1048576"/>
    </sheetView>
  </sheetViews>
  <sheetFormatPr defaultRowHeight="13.5" x14ac:dyDescent="0.15"/>
  <cols>
    <col min="1" max="1" width="12.25" style="2" customWidth="1"/>
    <col min="2" max="14" width="9" style="40"/>
  </cols>
  <sheetData>
    <row r="1" spans="1:11" x14ac:dyDescent="0.15">
      <c r="A1" s="6" t="s">
        <v>5</v>
      </c>
      <c r="B1" s="41" t="s">
        <v>77</v>
      </c>
      <c r="C1" s="41" t="s">
        <v>78</v>
      </c>
      <c r="D1" s="41" t="s">
        <v>79</v>
      </c>
      <c r="E1" s="41" t="s">
        <v>80</v>
      </c>
      <c r="F1" s="41" t="s">
        <v>81</v>
      </c>
      <c r="G1" s="41" t="s">
        <v>82</v>
      </c>
      <c r="H1" s="41" t="s">
        <v>83</v>
      </c>
      <c r="I1" s="41" t="s">
        <v>84</v>
      </c>
      <c r="J1" s="41" t="s">
        <v>85</v>
      </c>
      <c r="K1" s="41" t="s">
        <v>86</v>
      </c>
    </row>
    <row r="2" spans="1:11" x14ac:dyDescent="0.15">
      <c r="A2" s="2">
        <v>39080</v>
      </c>
      <c r="B2" s="40">
        <v>1</v>
      </c>
      <c r="C2" s="40">
        <v>1</v>
      </c>
      <c r="D2" s="40">
        <v>1</v>
      </c>
      <c r="E2" s="40">
        <v>1</v>
      </c>
      <c r="F2" s="40">
        <v>1</v>
      </c>
      <c r="G2" s="40">
        <v>1</v>
      </c>
      <c r="H2" s="40">
        <v>1</v>
      </c>
      <c r="I2" s="40">
        <v>1</v>
      </c>
      <c r="J2" s="40">
        <v>1</v>
      </c>
      <c r="K2" s="40">
        <v>1</v>
      </c>
    </row>
    <row r="3" spans="1:11" x14ac:dyDescent="0.15">
      <c r="A3" s="2">
        <v>39113</v>
      </c>
      <c r="B3" s="40">
        <v>1.2506618061884303</v>
      </c>
      <c r="C3" s="40">
        <v>1.1527804318746417</v>
      </c>
      <c r="D3" s="40">
        <v>1.1728104082209863</v>
      </c>
      <c r="E3" s="40">
        <v>0.78223593964334714</v>
      </c>
      <c r="F3" s="40">
        <v>1.2073536768384192</v>
      </c>
      <c r="G3" s="40">
        <v>1.1748298748214738</v>
      </c>
      <c r="H3" s="40">
        <v>1.1446408752180117</v>
      </c>
      <c r="I3" s="40">
        <v>1</v>
      </c>
      <c r="J3" s="40">
        <v>1</v>
      </c>
      <c r="K3" s="40">
        <v>1.2324355262271902</v>
      </c>
    </row>
    <row r="4" spans="1:11" x14ac:dyDescent="0.15">
      <c r="A4" s="2">
        <v>39141</v>
      </c>
      <c r="B4" s="40">
        <v>1.2937985505359546</v>
      </c>
      <c r="C4" s="40">
        <v>1.2861647238677625</v>
      </c>
      <c r="D4" s="40">
        <v>1.1974639389082682</v>
      </c>
      <c r="E4" s="40">
        <v>0.74732975165513726</v>
      </c>
      <c r="F4" s="40">
        <v>1.1241921296818929</v>
      </c>
      <c r="G4" s="40">
        <v>1.2839620263799045</v>
      </c>
      <c r="H4" s="40">
        <v>1.1710224970491341</v>
      </c>
      <c r="I4" s="40">
        <v>1.1544695923635711</v>
      </c>
      <c r="J4" s="40">
        <v>1.1729626812388878</v>
      </c>
      <c r="K4" s="40">
        <v>1.4812672547303212</v>
      </c>
    </row>
    <row r="5" spans="1:11" x14ac:dyDescent="0.15">
      <c r="A5" s="2">
        <v>39171</v>
      </c>
      <c r="B5" s="40">
        <v>1.3810701731545372</v>
      </c>
      <c r="C5" s="40">
        <v>1.3775081215364036</v>
      </c>
      <c r="D5" s="40">
        <v>1.2823198174872275</v>
      </c>
      <c r="E5" s="40">
        <v>0.78846918749838457</v>
      </c>
      <c r="F5" s="40">
        <v>1.2025030049880607</v>
      </c>
      <c r="G5" s="40">
        <v>1.4672771570192391</v>
      </c>
      <c r="H5" s="40">
        <v>1.2675378327431601</v>
      </c>
      <c r="I5" s="40">
        <v>1.2838030673175058</v>
      </c>
      <c r="J5" s="40">
        <v>1.3654737294028159</v>
      </c>
      <c r="K5" s="40">
        <v>1.8390613426705273</v>
      </c>
    </row>
    <row r="6" spans="1:11" x14ac:dyDescent="0.15">
      <c r="A6" s="2">
        <v>39202</v>
      </c>
      <c r="B6" s="40">
        <v>1.6949615935425073</v>
      </c>
      <c r="C6" s="40">
        <v>1.691572711637684</v>
      </c>
      <c r="D6" s="40">
        <v>1.6143687238452988</v>
      </c>
      <c r="E6" s="40">
        <v>0.92186069159618622</v>
      </c>
      <c r="F6" s="40">
        <v>1.4073636016038096</v>
      </c>
      <c r="G6" s="40">
        <v>1.7984541712173405</v>
      </c>
      <c r="H6" s="40">
        <v>1.5484602646089884</v>
      </c>
      <c r="I6" s="40">
        <v>1.773908867142943</v>
      </c>
      <c r="J6" s="40">
        <v>1.8216940673576338</v>
      </c>
      <c r="K6" s="40">
        <v>2.4610935290552827</v>
      </c>
    </row>
    <row r="7" spans="1:11" x14ac:dyDescent="0.15">
      <c r="A7" s="2">
        <v>39233</v>
      </c>
      <c r="B7" s="40">
        <v>1.762096949181964</v>
      </c>
      <c r="C7" s="40">
        <v>1.8720619147716415</v>
      </c>
      <c r="D7" s="40">
        <v>1.8328295128279237</v>
      </c>
      <c r="E7" s="40">
        <v>1.046965642663173</v>
      </c>
      <c r="F7" s="40">
        <v>1.5978293393068839</v>
      </c>
      <c r="G7" s="40">
        <v>2.0732588423086624</v>
      </c>
      <c r="H7" s="40">
        <v>1.706556207388616</v>
      </c>
      <c r="I7" s="40">
        <v>1.9623119871063681</v>
      </c>
      <c r="J7" s="40">
        <v>1.9916001287980249</v>
      </c>
      <c r="K7" s="40">
        <v>2.6225035351154808</v>
      </c>
    </row>
    <row r="8" spans="1:11" x14ac:dyDescent="0.15">
      <c r="A8" s="2">
        <v>39262</v>
      </c>
      <c r="B8" s="40">
        <v>1.7899177997436</v>
      </c>
      <c r="C8" s="40">
        <v>2.0183451175234093</v>
      </c>
      <c r="D8" s="40">
        <v>1.7891565098572633</v>
      </c>
      <c r="E8" s="40">
        <v>1.1010115681827333</v>
      </c>
      <c r="F8" s="40">
        <v>1.7537196441875531</v>
      </c>
      <c r="G8" s="40">
        <v>0.76165672519532912</v>
      </c>
      <c r="H8" s="40">
        <v>1.6831518771030427</v>
      </c>
      <c r="I8" s="40">
        <v>1.7898411848102671</v>
      </c>
      <c r="J8" s="40">
        <v>1.6732030108871663</v>
      </c>
      <c r="K8" s="40">
        <v>2.1226651403945866</v>
      </c>
    </row>
    <row r="9" spans="1:11" x14ac:dyDescent="0.15">
      <c r="A9" s="2">
        <v>39294</v>
      </c>
      <c r="B9" s="40">
        <v>2.0053137367857627</v>
      </c>
      <c r="C9" s="40">
        <v>2.3375692719281482</v>
      </c>
      <c r="D9" s="40">
        <v>2.102625235126939</v>
      </c>
      <c r="E9" s="40">
        <v>1.2136500235396455</v>
      </c>
      <c r="F9" s="40">
        <v>1.9924613878260604</v>
      </c>
      <c r="G9" s="40">
        <v>0.86532806855414635</v>
      </c>
      <c r="H9" s="40">
        <v>1.9825590613603932</v>
      </c>
      <c r="I9" s="40">
        <v>2.1441713116684604</v>
      </c>
      <c r="J9" s="40">
        <v>2.0549724904218136</v>
      </c>
      <c r="K9" s="40">
        <v>2.6970170358898398</v>
      </c>
    </row>
    <row r="10" spans="1:11" x14ac:dyDescent="0.15">
      <c r="A10" s="2">
        <v>39325</v>
      </c>
      <c r="B10" s="40">
        <v>2.2979306130626598</v>
      </c>
      <c r="C10" s="40">
        <v>2.6150391744697115</v>
      </c>
      <c r="D10" s="40">
        <v>2.4319924658640049</v>
      </c>
      <c r="E10" s="40">
        <v>1.4148739307657958</v>
      </c>
      <c r="F10" s="40">
        <v>2.349833431764198</v>
      </c>
      <c r="G10" s="40">
        <v>0.96421070318407154</v>
      </c>
      <c r="H10" s="40">
        <v>2.4031499392209712</v>
      </c>
      <c r="I10" s="40">
        <v>2.4524593494996334</v>
      </c>
      <c r="J10" s="40">
        <v>2.2855302885355759</v>
      </c>
      <c r="K10" s="40">
        <v>3.04036091845667</v>
      </c>
    </row>
    <row r="11" spans="1:11" x14ac:dyDescent="0.15">
      <c r="A11" s="2">
        <v>39353</v>
      </c>
      <c r="B11" s="40">
        <v>2.4647128837585011</v>
      </c>
      <c r="C11" s="40">
        <v>2.8071851710300022</v>
      </c>
      <c r="D11" s="40">
        <v>2.6131013444111963</v>
      </c>
      <c r="E11" s="40">
        <v>1.4508801036696002</v>
      </c>
      <c r="F11" s="40">
        <v>2.4974848784890598</v>
      </c>
      <c r="G11" s="40">
        <v>1.0396538687725787</v>
      </c>
      <c r="H11" s="40">
        <v>2.5146222010816905</v>
      </c>
      <c r="I11" s="40">
        <v>2.6183494118896657</v>
      </c>
      <c r="J11" s="40">
        <v>2.3723336242177617</v>
      </c>
      <c r="K11" s="40">
        <v>3.0856103966062896</v>
      </c>
    </row>
    <row r="12" spans="1:11" x14ac:dyDescent="0.15">
      <c r="A12" s="2">
        <v>39386</v>
      </c>
      <c r="B12" s="40">
        <v>2.5473561165472476</v>
      </c>
      <c r="C12" s="40">
        <v>2.9724823237148863</v>
      </c>
      <c r="D12" s="40">
        <v>2.5678001812420677</v>
      </c>
      <c r="E12" s="40">
        <v>1.5051460261722795</v>
      </c>
      <c r="F12" s="40">
        <v>2.6516163260106236</v>
      </c>
      <c r="G12" s="40">
        <v>1.0081492060825006</v>
      </c>
      <c r="H12" s="40">
        <v>2.6547971389813791</v>
      </c>
      <c r="I12" s="40">
        <v>2.4834003722158857</v>
      </c>
      <c r="J12" s="40">
        <v>2.1233847747667869</v>
      </c>
      <c r="K12" s="40">
        <v>2.6999865328934085</v>
      </c>
    </row>
    <row r="13" spans="1:11" x14ac:dyDescent="0.15">
      <c r="A13" s="2">
        <v>39416</v>
      </c>
      <c r="B13" s="40">
        <v>2.2902646118311241</v>
      </c>
      <c r="C13" s="40">
        <v>2.746034779285305</v>
      </c>
      <c r="D13" s="40">
        <v>2.2680271564653842</v>
      </c>
      <c r="E13" s="40">
        <v>1.3149219681020774</v>
      </c>
      <c r="F13" s="40">
        <v>2.2261117022671582</v>
      </c>
      <c r="G13" s="40">
        <v>0.89128791061077073</v>
      </c>
      <c r="H13" s="40">
        <v>2.2197117840847032</v>
      </c>
      <c r="I13" s="40">
        <v>2.0490253577844384</v>
      </c>
      <c r="J13" s="40">
        <v>1.9240044985976881</v>
      </c>
      <c r="K13" s="40">
        <v>2.5139586559827629</v>
      </c>
    </row>
    <row r="14" spans="1:11" x14ac:dyDescent="0.15">
      <c r="A14" s="2">
        <v>39444</v>
      </c>
      <c r="B14" s="40">
        <v>2.5185618680190416</v>
      </c>
      <c r="C14" s="40">
        <v>2.953372826294669</v>
      </c>
      <c r="D14" s="40">
        <v>2.5189553752880398</v>
      </c>
      <c r="E14" s="40">
        <v>1.5335989693223324</v>
      </c>
      <c r="F14" s="40">
        <v>2.4423123002771363</v>
      </c>
      <c r="G14" s="40">
        <v>1.034949172477527</v>
      </c>
      <c r="H14" s="40">
        <v>2.4569041453059213</v>
      </c>
      <c r="I14" s="40">
        <v>2.4104257392364503</v>
      </c>
      <c r="J14" s="40">
        <v>2.3088445977161682</v>
      </c>
      <c r="K14" s="40">
        <v>3.0256683051646363</v>
      </c>
    </row>
    <row r="15" spans="1:11" x14ac:dyDescent="0.15">
      <c r="A15" s="2">
        <v>39478</v>
      </c>
      <c r="B15" s="40">
        <v>2.3394392050968267</v>
      </c>
      <c r="C15" s="40">
        <v>2.6303657629719668</v>
      </c>
      <c r="D15" s="40">
        <v>2.2368047903065347</v>
      </c>
      <c r="E15" s="40">
        <v>1.4293203993239412</v>
      </c>
      <c r="F15" s="40">
        <v>2.1797796965707357</v>
      </c>
      <c r="G15" s="40">
        <v>0.94135932117953491</v>
      </c>
      <c r="H15" s="40">
        <v>2.0630340186389025</v>
      </c>
      <c r="I15" s="40">
        <v>2.2374977486942433</v>
      </c>
      <c r="J15" s="40">
        <v>2.1762292978174331</v>
      </c>
      <c r="K15" s="40">
        <v>2.8382667833815907</v>
      </c>
    </row>
    <row r="16" spans="1:11" x14ac:dyDescent="0.15">
      <c r="A16" s="2">
        <v>39507</v>
      </c>
      <c r="B16" s="40">
        <v>2.3456094012100133</v>
      </c>
      <c r="C16" s="40">
        <v>2.6454162712988314</v>
      </c>
      <c r="D16" s="40">
        <v>2.3092100320736826</v>
      </c>
      <c r="E16" s="40">
        <v>1.4357736441620974</v>
      </c>
      <c r="F16" s="40">
        <v>2.1309945477155621</v>
      </c>
      <c r="G16" s="40">
        <v>0.95152482567420016</v>
      </c>
      <c r="H16" s="40">
        <v>2.0488522453006364</v>
      </c>
      <c r="I16" s="40">
        <v>2.3452925773871933</v>
      </c>
      <c r="J16" s="40">
        <v>2.3601864771406831</v>
      </c>
      <c r="K16" s="40">
        <v>3.1287724732341262</v>
      </c>
    </row>
    <row r="17" spans="1:11" x14ac:dyDescent="0.15">
      <c r="A17" s="2">
        <v>39538</v>
      </c>
      <c r="B17" s="40">
        <v>2.1021671181988189</v>
      </c>
      <c r="C17" s="40">
        <v>2.2853618028638483</v>
      </c>
      <c r="D17" s="40">
        <v>1.9892286660101359</v>
      </c>
      <c r="E17" s="40">
        <v>1.2495095317880371</v>
      </c>
      <c r="F17" s="40">
        <v>1.9080362345890229</v>
      </c>
      <c r="G17" s="40">
        <v>0.77803914979416988</v>
      </c>
      <c r="H17" s="40">
        <v>1.6844379261138422</v>
      </c>
      <c r="I17" s="40">
        <v>1.8531825381798372</v>
      </c>
      <c r="J17" s="40">
        <v>1.8872177293281496</v>
      </c>
      <c r="K17" s="40">
        <v>2.6002289408120669</v>
      </c>
    </row>
    <row r="18" spans="1:11" x14ac:dyDescent="0.15">
      <c r="A18" s="2">
        <v>39568</v>
      </c>
      <c r="B18" s="40">
        <v>2.1993944508914618</v>
      </c>
      <c r="C18" s="40">
        <v>2.3710339271859988</v>
      </c>
      <c r="D18" s="40">
        <v>2.0898872759271634</v>
      </c>
      <c r="E18" s="40">
        <v>1.2856446461057196</v>
      </c>
      <c r="F18" s="40">
        <v>1.8293967963490416</v>
      </c>
      <c r="G18" s="40">
        <v>0.79383348735612891</v>
      </c>
      <c r="H18" s="40">
        <v>1.8138972570160143</v>
      </c>
      <c r="I18" s="40">
        <v>1.8201172064412752</v>
      </c>
      <c r="J18" s="40">
        <v>1.8214560710069105</v>
      </c>
      <c r="K18" s="40">
        <v>2.413541175678406</v>
      </c>
    </row>
    <row r="19" spans="1:11" x14ac:dyDescent="0.15">
      <c r="A19" s="2">
        <v>39598</v>
      </c>
      <c r="B19" s="40">
        <v>2.0617803800034133</v>
      </c>
      <c r="C19" s="40">
        <v>2.2425257407027734</v>
      </c>
      <c r="D19" s="40">
        <v>2.0140341655044369</v>
      </c>
      <c r="E19" s="40">
        <v>1.2113273543439838</v>
      </c>
      <c r="F19" s="40">
        <v>1.7275219266808846</v>
      </c>
      <c r="G19" s="40">
        <v>0.75107115853146289</v>
      </c>
      <c r="H19" s="40">
        <v>1.6365017705195291</v>
      </c>
      <c r="I19" s="40">
        <v>1.6984820426616676</v>
      </c>
      <c r="J19" s="40">
        <v>1.7526004601262777</v>
      </c>
      <c r="K19" s="40">
        <v>2.3613494040805341</v>
      </c>
    </row>
    <row r="20" spans="1:11" x14ac:dyDescent="0.15">
      <c r="A20" s="2">
        <v>39629</v>
      </c>
      <c r="B20" s="40">
        <v>1.8183380969922189</v>
      </c>
      <c r="C20" s="40">
        <v>1.9322537228874181</v>
      </c>
      <c r="D20" s="40">
        <v>1.7183794282885827</v>
      </c>
      <c r="E20" s="40">
        <v>1.038573027027182</v>
      </c>
      <c r="F20" s="40">
        <v>1.533480248485126</v>
      </c>
      <c r="G20" s="40">
        <v>0.59581618079475784</v>
      </c>
      <c r="H20" s="40">
        <v>1.271263851452531</v>
      </c>
      <c r="I20" s="40">
        <v>1.3000401771489007</v>
      </c>
      <c r="J20" s="40">
        <v>1.3130491999122678</v>
      </c>
      <c r="K20" s="40">
        <v>1.736994141808633</v>
      </c>
    </row>
    <row r="21" spans="1:11" x14ac:dyDescent="0.15">
      <c r="A21" s="2">
        <v>39660</v>
      </c>
      <c r="B21" s="40">
        <v>1.8301175622992121</v>
      </c>
      <c r="C21" s="40">
        <v>1.9785629792777697</v>
      </c>
      <c r="D21" s="40">
        <v>1.7099513049082797</v>
      </c>
      <c r="E21" s="40">
        <v>1.0648288366915077</v>
      </c>
      <c r="F21" s="40">
        <v>1.5638843157494631</v>
      </c>
      <c r="G21" s="40">
        <v>0.61320675459968088</v>
      </c>
      <c r="H21" s="40">
        <v>1.2624905308035168</v>
      </c>
      <c r="I21" s="40">
        <v>1.3414734392101271</v>
      </c>
      <c r="J21" s="40">
        <v>1.4080144104457062</v>
      </c>
      <c r="K21" s="40">
        <v>1.9083563396404286</v>
      </c>
    </row>
    <row r="22" spans="1:11" x14ac:dyDescent="0.15">
      <c r="A22" s="2">
        <v>39689</v>
      </c>
      <c r="B22" s="40">
        <v>1.7399953039187237</v>
      </c>
      <c r="C22" s="40">
        <v>1.845423867155509</v>
      </c>
      <c r="D22" s="40">
        <v>1.4945552880639468</v>
      </c>
      <c r="E22" s="40">
        <v>0.93862294481349395</v>
      </c>
      <c r="F22" s="40">
        <v>1.4315801540511575</v>
      </c>
      <c r="G22" s="40">
        <v>0.50407460304125018</v>
      </c>
      <c r="H22" s="40">
        <v>1.1234474922044293</v>
      </c>
      <c r="I22" s="40">
        <v>1.0321001565523393</v>
      </c>
      <c r="J22" s="40">
        <v>1.0766581579082453</v>
      </c>
      <c r="K22" s="40">
        <v>1.4180055215137031</v>
      </c>
    </row>
    <row r="23" spans="1:11" x14ac:dyDescent="0.15">
      <c r="A23" s="2">
        <v>39717</v>
      </c>
      <c r="B23" s="40">
        <v>1.6551083634524544</v>
      </c>
      <c r="C23" s="40">
        <v>1.757436280013841</v>
      </c>
      <c r="D23" s="40">
        <v>1.4481048353429591</v>
      </c>
      <c r="E23" s="40">
        <v>0.86421665030713313</v>
      </c>
      <c r="F23" s="40">
        <v>1.3209836997664726</v>
      </c>
      <c r="G23" s="40">
        <v>0.48340754431655891</v>
      </c>
      <c r="H23" s="40">
        <v>1.0463374028856829</v>
      </c>
      <c r="I23" s="40">
        <v>0.98619660941807841</v>
      </c>
      <c r="J23" s="40">
        <v>0.99678471596768847</v>
      </c>
      <c r="K23" s="40">
        <v>1.2910713083294056</v>
      </c>
    </row>
    <row r="24" spans="1:11" x14ac:dyDescent="0.15">
      <c r="A24" s="2">
        <v>39752</v>
      </c>
      <c r="B24" s="40">
        <v>1.4309245713399947</v>
      </c>
      <c r="C24" s="40">
        <v>1.3985395429886165</v>
      </c>
      <c r="D24" s="40">
        <v>1.2538749010787049</v>
      </c>
      <c r="E24" s="40">
        <v>0.69831553432644355</v>
      </c>
      <c r="F24" s="40">
        <v>1.2065369487539896</v>
      </c>
      <c r="G24" s="40">
        <v>0.37729984037637571</v>
      </c>
      <c r="H24" s="40">
        <v>0.77905942251114302</v>
      </c>
      <c r="I24" s="40">
        <v>0.72372899358551079</v>
      </c>
      <c r="J24" s="40">
        <v>0.7289314897171576</v>
      </c>
      <c r="K24" s="40">
        <v>0.94724934347855383</v>
      </c>
    </row>
    <row r="25" spans="1:11" x14ac:dyDescent="0.15">
      <c r="A25" s="2">
        <v>39780</v>
      </c>
      <c r="B25" s="40">
        <v>1.4681327236589101</v>
      </c>
      <c r="C25" s="40">
        <v>1.4957889814083549</v>
      </c>
      <c r="D25" s="40">
        <v>1.3480208702018617</v>
      </c>
      <c r="E25" s="40">
        <v>0.78669525973890331</v>
      </c>
      <c r="F25" s="40">
        <v>1.2552631176885389</v>
      </c>
      <c r="G25" s="40">
        <v>0.42375871629001088</v>
      </c>
      <c r="H25" s="40">
        <v>0.8432253404506459</v>
      </c>
      <c r="I25" s="40">
        <v>0.8282496155462481</v>
      </c>
      <c r="J25" s="40">
        <v>0.85933015693759351</v>
      </c>
      <c r="K25" s="40">
        <v>1.1577873543869102</v>
      </c>
    </row>
    <row r="26" spans="1:11" x14ac:dyDescent="0.15">
      <c r="A26" s="2">
        <v>39813</v>
      </c>
      <c r="B26" s="40">
        <v>1.4978618503860837</v>
      </c>
      <c r="C26" s="40">
        <v>1.5316786551108772</v>
      </c>
      <c r="D26" s="40">
        <v>1.4290457836079558</v>
      </c>
      <c r="E26" s="40">
        <v>0.83164164577444422</v>
      </c>
      <c r="F26" s="40">
        <v>1.3149427169694101</v>
      </c>
      <c r="G26" s="40">
        <v>0.44635806099302699</v>
      </c>
      <c r="H26" s="40">
        <v>0.82361749731339096</v>
      </c>
      <c r="I26" s="40">
        <v>0.8555700767983897</v>
      </c>
      <c r="J26" s="40">
        <v>0.90505345584701025</v>
      </c>
      <c r="K26" s="40">
        <v>1.2327924045518821</v>
      </c>
    </row>
    <row r="27" spans="1:11" x14ac:dyDescent="0.15">
      <c r="A27" s="2">
        <v>39836</v>
      </c>
      <c r="B27" s="40">
        <v>1.6190167938898454</v>
      </c>
      <c r="C27" s="40">
        <v>1.6462940646769975</v>
      </c>
      <c r="D27" s="40">
        <v>1.4795187497604516</v>
      </c>
      <c r="E27" s="40">
        <v>0.86386063932863388</v>
      </c>
      <c r="F27" s="40">
        <v>1.2840075742943422</v>
      </c>
      <c r="G27" s="40">
        <v>0.49172477526673952</v>
      </c>
      <c r="H27" s="40">
        <v>0.90781406902383621</v>
      </c>
      <c r="I27" s="40">
        <v>0.98982178894528106</v>
      </c>
      <c r="J27" s="40">
        <v>1.0444213188731104</v>
      </c>
      <c r="K27" s="40">
        <v>1.4290956837923374</v>
      </c>
    </row>
    <row r="28" spans="1:11" x14ac:dyDescent="0.15">
      <c r="A28" s="2">
        <v>39871</v>
      </c>
      <c r="B28" s="40">
        <v>1.6482202656138791</v>
      </c>
      <c r="C28" s="40">
        <v>1.7308084575893892</v>
      </c>
      <c r="D28" s="40">
        <v>1.5906167397735358</v>
      </c>
      <c r="E28" s="40">
        <v>0.90230982500656187</v>
      </c>
      <c r="F28" s="40">
        <v>1.3537112219527572</v>
      </c>
      <c r="G28" s="40">
        <v>0.51776862975720406</v>
      </c>
      <c r="H28" s="40">
        <v>0.94672586015538318</v>
      </c>
      <c r="I28" s="40">
        <v>1.0654518082026041</v>
      </c>
      <c r="J28" s="40">
        <v>1.1278927056451797</v>
      </c>
      <c r="K28" s="40">
        <v>1.550077435862905</v>
      </c>
    </row>
    <row r="29" spans="1:11" x14ac:dyDescent="0.15">
      <c r="A29" s="2">
        <v>39903</v>
      </c>
      <c r="B29" s="40">
        <v>1.8256116242618949</v>
      </c>
      <c r="C29" s="40">
        <v>1.8975217805946547</v>
      </c>
      <c r="D29" s="40">
        <v>1.7756523576229137</v>
      </c>
      <c r="E29" s="40">
        <v>0.99576270686263713</v>
      </c>
      <c r="F29" s="40">
        <v>1.4655025959115859</v>
      </c>
      <c r="G29" s="40">
        <v>0.58489456439553067</v>
      </c>
      <c r="H29" s="40">
        <v>1.0924722090093901</v>
      </c>
      <c r="I29" s="40">
        <v>1.2900882511856884</v>
      </c>
      <c r="J29" s="40">
        <v>1.3599064814339512</v>
      </c>
      <c r="K29" s="40">
        <v>1.8949363679213524</v>
      </c>
    </row>
    <row r="30" spans="1:11" x14ac:dyDescent="0.15">
      <c r="A30" s="2">
        <v>39933</v>
      </c>
      <c r="B30" s="40">
        <v>1.9195363035905439</v>
      </c>
      <c r="C30" s="40">
        <v>1.966985665180182</v>
      </c>
      <c r="D30" s="40">
        <v>1.8645307496333812</v>
      </c>
      <c r="E30" s="40">
        <v>1.0634937955221353</v>
      </c>
      <c r="F30" s="40">
        <v>1.5267090369983083</v>
      </c>
      <c r="G30" s="40">
        <v>0.6226161471897842</v>
      </c>
      <c r="H30" s="40">
        <v>1.1439273822736644</v>
      </c>
      <c r="I30" s="40">
        <v>1.3460591758604612</v>
      </c>
      <c r="J30" s="40">
        <v>1.4402139167199433</v>
      </c>
      <c r="K30" s="40">
        <v>2.0011447040603332</v>
      </c>
    </row>
    <row r="31" spans="1:11" x14ac:dyDescent="0.15">
      <c r="A31" s="2">
        <v>39960</v>
      </c>
      <c r="B31" s="40">
        <v>2.0162234734876829</v>
      </c>
      <c r="C31" s="40">
        <v>2.0492029254093729</v>
      </c>
      <c r="D31" s="40">
        <v>1.9551330759716377</v>
      </c>
      <c r="E31" s="40">
        <v>1.0746191386002395</v>
      </c>
      <c r="F31" s="40">
        <v>1.6032502805698818</v>
      </c>
      <c r="G31" s="40">
        <v>0.64849197681256843</v>
      </c>
      <c r="H31" s="40">
        <v>1.1977696739072992</v>
      </c>
      <c r="I31" s="40">
        <v>1.4307960155351651</v>
      </c>
      <c r="J31" s="40">
        <v>1.5291265533928475</v>
      </c>
      <c r="K31" s="40">
        <v>2.1410477408928696</v>
      </c>
    </row>
    <row r="32" spans="1:11" x14ac:dyDescent="0.15">
      <c r="A32" s="2">
        <v>39994</v>
      </c>
      <c r="B32" s="40">
        <v>2.2620851340832648</v>
      </c>
      <c r="C32" s="40">
        <v>2.2460260635337987</v>
      </c>
      <c r="D32" s="40">
        <v>2.1832670520157467</v>
      </c>
      <c r="E32" s="40">
        <v>1.2174685437230972</v>
      </c>
      <c r="F32" s="40">
        <v>1.8342016998114294</v>
      </c>
      <c r="G32" s="40">
        <v>0.71729816012769909</v>
      </c>
      <c r="H32" s="40">
        <v>1.4085627961876579</v>
      </c>
      <c r="I32" s="40">
        <v>1.5560563588419754</v>
      </c>
      <c r="J32" s="40">
        <v>1.6110299642072152</v>
      </c>
      <c r="K32" s="40">
        <v>2.2457073597737529</v>
      </c>
    </row>
    <row r="33" spans="1:11" x14ac:dyDescent="0.15">
      <c r="A33" s="2">
        <v>40025</v>
      </c>
      <c r="B33" s="40">
        <v>2.5172208701587757</v>
      </c>
      <c r="C33" s="40">
        <v>2.4702549550679551</v>
      </c>
      <c r="D33" s="40">
        <v>2.5435693265236972</v>
      </c>
      <c r="E33" s="40">
        <v>1.3291669882272634</v>
      </c>
      <c r="F33" s="40">
        <v>2.1193891953738579</v>
      </c>
      <c r="G33" s="40">
        <v>0.81567672015458303</v>
      </c>
      <c r="H33" s="40">
        <v>1.6592278420802289</v>
      </c>
      <c r="I33" s="40">
        <v>1.8407830387778767</v>
      </c>
      <c r="J33" s="40">
        <v>1.8333092225919199</v>
      </c>
      <c r="K33" s="40">
        <v>2.5393374183556667</v>
      </c>
    </row>
    <row r="34" spans="1:11" x14ac:dyDescent="0.15">
      <c r="A34" s="2">
        <v>40056</v>
      </c>
      <c r="B34" s="40">
        <v>2.1119240396103609</v>
      </c>
      <c r="C34" s="40">
        <v>2.122700173190013</v>
      </c>
      <c r="D34" s="40">
        <v>2.0461184988271803</v>
      </c>
      <c r="E34" s="40">
        <v>1.1604177844185792</v>
      </c>
      <c r="F34" s="40">
        <v>1.6505159921249211</v>
      </c>
      <c r="G34" s="40">
        <v>0.7060404939931112</v>
      </c>
      <c r="H34" s="40">
        <v>1.2323564645984186</v>
      </c>
      <c r="I34" s="40">
        <v>1.4604716889642153</v>
      </c>
      <c r="J34" s="40">
        <v>1.5297098777818738</v>
      </c>
      <c r="K34" s="40">
        <v>2.1299373779543469</v>
      </c>
    </row>
    <row r="35" spans="1:11" x14ac:dyDescent="0.15">
      <c r="A35" s="2">
        <v>40086</v>
      </c>
      <c r="B35" s="40">
        <v>2.1992044209237438</v>
      </c>
      <c r="C35" s="40">
        <v>2.2373060510852487</v>
      </c>
      <c r="D35" s="40">
        <v>2.1671769982897136</v>
      </c>
      <c r="E35" s="40">
        <v>1.2592108309521444</v>
      </c>
      <c r="F35" s="40">
        <v>1.7863385284193178</v>
      </c>
      <c r="G35" s="40">
        <v>0.73930941779383363</v>
      </c>
      <c r="H35" s="40">
        <v>1.3200632454239563</v>
      </c>
      <c r="I35" s="40">
        <v>1.5201139737971106</v>
      </c>
      <c r="J35" s="40">
        <v>1.5869316670477718</v>
      </c>
      <c r="K35" s="40">
        <v>2.1886741633560036</v>
      </c>
    </row>
    <row r="36" spans="1:11" x14ac:dyDescent="0.15">
      <c r="A36" s="2">
        <v>40116</v>
      </c>
      <c r="B36" s="40">
        <v>2.3509112183687013</v>
      </c>
      <c r="C36" s="40">
        <v>2.3942662751591581</v>
      </c>
      <c r="D36" s="40">
        <v>2.326545149480896</v>
      </c>
      <c r="E36" s="40">
        <v>1.3318370705660085</v>
      </c>
      <c r="F36" s="40">
        <v>1.8775507302123293</v>
      </c>
      <c r="G36" s="40">
        <v>0.79526169873141239</v>
      </c>
      <c r="H36" s="40">
        <v>1.4276509345876722</v>
      </c>
      <c r="I36" s="40">
        <v>1.6944273832669108</v>
      </c>
      <c r="J36" s="40">
        <v>1.7862232779097384</v>
      </c>
      <c r="K36" s="40">
        <v>2.4685139047875566</v>
      </c>
    </row>
    <row r="37" spans="1:11" x14ac:dyDescent="0.15">
      <c r="A37" s="2">
        <v>40147</v>
      </c>
      <c r="B37" s="40">
        <v>2.4947823706084673</v>
      </c>
      <c r="C37" s="40">
        <v>2.5337864743359662</v>
      </c>
      <c r="D37" s="40">
        <v>2.4988428081304983</v>
      </c>
      <c r="E37" s="40">
        <v>1.4377503366695605</v>
      </c>
      <c r="F37" s="40">
        <v>1.994254551720418</v>
      </c>
      <c r="G37" s="40">
        <v>0.86910862807695555</v>
      </c>
      <c r="H37" s="40">
        <v>1.5044086817116789</v>
      </c>
      <c r="I37" s="40">
        <v>1.8758664640876328</v>
      </c>
      <c r="J37" s="40">
        <v>2.0557891445664498</v>
      </c>
      <c r="K37" s="40">
        <v>2.8712207932125788</v>
      </c>
    </row>
    <row r="38" spans="1:11" x14ac:dyDescent="0.15">
      <c r="A38" s="2">
        <v>40178</v>
      </c>
      <c r="B38" s="40">
        <v>2.5600794139850627</v>
      </c>
      <c r="C38" s="40">
        <v>2.6197408827573931</v>
      </c>
      <c r="D38" s="40">
        <v>2.5545833513956837</v>
      </c>
      <c r="E38" s="40">
        <v>1.4620480859521401</v>
      </c>
      <c r="F38" s="40">
        <v>1.9996980746804085</v>
      </c>
      <c r="G38" s="40">
        <v>0.89632865664118311</v>
      </c>
      <c r="H38" s="40">
        <v>1.5442101368849432</v>
      </c>
      <c r="I38" s="40">
        <v>1.8776490364411365</v>
      </c>
      <c r="J38" s="40">
        <v>2.0930845727032183</v>
      </c>
      <c r="K38" s="40">
        <v>2.9568917917985322</v>
      </c>
    </row>
    <row r="39" spans="1:11" x14ac:dyDescent="0.15">
      <c r="A39" s="2">
        <v>40207</v>
      </c>
      <c r="B39" s="40">
        <v>2.3711533018154456</v>
      </c>
      <c r="C39" s="40">
        <v>2.3544033611086412</v>
      </c>
      <c r="D39" s="40">
        <v>2.3771138897627142</v>
      </c>
      <c r="E39" s="40">
        <v>1.3757154236660514</v>
      </c>
      <c r="F39" s="40">
        <v>1.8545153342718816</v>
      </c>
      <c r="G39" s="40">
        <v>0.83424346803326921</v>
      </c>
      <c r="H39" s="40">
        <v>1.3576977960995724</v>
      </c>
      <c r="I39" s="40">
        <v>1.7518391436263807</v>
      </c>
      <c r="J39" s="40">
        <v>2.0414720307621947</v>
      </c>
      <c r="K39" s="40">
        <v>2.8889098377213656</v>
      </c>
    </row>
    <row r="40" spans="1:11" x14ac:dyDescent="0.15">
      <c r="A40" s="2">
        <v>40235</v>
      </c>
      <c r="B40" s="40">
        <v>2.4157729481227865</v>
      </c>
      <c r="C40" s="40">
        <v>2.4162934823206976</v>
      </c>
      <c r="D40" s="40">
        <v>2.4410910081495589</v>
      </c>
      <c r="E40" s="40">
        <v>1.4151021653116125</v>
      </c>
      <c r="F40" s="40">
        <v>1.910543790103979</v>
      </c>
      <c r="G40" s="40">
        <v>0.85087792993363032</v>
      </c>
      <c r="H40" s="40">
        <v>1.3799349928650713</v>
      </c>
      <c r="I40" s="40">
        <v>1.8225416895645636</v>
      </c>
      <c r="J40" s="40">
        <v>2.1628128368698345</v>
      </c>
      <c r="K40" s="40">
        <v>3.1333512894754567</v>
      </c>
    </row>
    <row r="41" spans="1:11" x14ac:dyDescent="0.15">
      <c r="A41" s="2">
        <v>40268</v>
      </c>
      <c r="B41" s="40">
        <v>2.4482038129998287</v>
      </c>
      <c r="C41" s="40">
        <v>2.404689084593437</v>
      </c>
      <c r="D41" s="40">
        <v>2.4508599693403648</v>
      </c>
      <c r="E41" s="40">
        <v>1.4299099684366698</v>
      </c>
      <c r="F41" s="40">
        <v>1.9458603049175756</v>
      </c>
      <c r="G41" s="40">
        <v>0.84886163152146543</v>
      </c>
      <c r="H41" s="40">
        <v>1.4169044976481167</v>
      </c>
      <c r="I41" s="40">
        <v>1.8311636133572864</v>
      </c>
      <c r="J41" s="40">
        <v>2.2195073008880528</v>
      </c>
      <c r="K41" s="40">
        <v>3.2469732677934151</v>
      </c>
    </row>
    <row r="42" spans="1:11" x14ac:dyDescent="0.15">
      <c r="A42" s="2">
        <v>40298</v>
      </c>
      <c r="B42" s="40">
        <v>2.320874578415467</v>
      </c>
      <c r="C42" s="40">
        <v>2.2074143232300076</v>
      </c>
      <c r="D42" s="40">
        <v>2.2688891236292785</v>
      </c>
      <c r="E42" s="40">
        <v>1.3520430853368781</v>
      </c>
      <c r="F42" s="40">
        <v>1.896446901270026</v>
      </c>
      <c r="G42" s="40">
        <v>0.79652188523901568</v>
      </c>
      <c r="H42" s="40">
        <v>1.2800151507143747</v>
      </c>
      <c r="I42" s="40">
        <v>1.7299772329489573</v>
      </c>
      <c r="J42" s="40">
        <v>2.0713522392656647</v>
      </c>
      <c r="K42" s="40">
        <v>3.0487913271833555</v>
      </c>
    </row>
    <row r="43" spans="1:11" x14ac:dyDescent="0.15">
      <c r="A43" s="2">
        <v>40329</v>
      </c>
      <c r="B43" s="40">
        <v>2.2133521136553389</v>
      </c>
      <c r="C43" s="40">
        <v>2.0269014696948435</v>
      </c>
      <c r="D43" s="40">
        <v>2.1807769246533839</v>
      </c>
      <c r="E43" s="40">
        <v>1.2945243398647159</v>
      </c>
      <c r="F43" s="40">
        <v>1.8248962927883745</v>
      </c>
      <c r="G43" s="40">
        <v>0.73645299504326667</v>
      </c>
      <c r="H43" s="40">
        <v>1.1478912319644847</v>
      </c>
      <c r="I43" s="40">
        <v>1.5892371421578368</v>
      </c>
      <c r="J43" s="40">
        <v>1.9153386314743173</v>
      </c>
      <c r="K43" s="40">
        <v>2.7943976836576669</v>
      </c>
    </row>
    <row r="44" spans="1:11" x14ac:dyDescent="0.15">
      <c r="A44" s="2">
        <v>40359</v>
      </c>
      <c r="B44" s="40">
        <v>2.0805814587895948</v>
      </c>
      <c r="C44" s="40">
        <v>1.9637219709575358</v>
      </c>
      <c r="D44" s="40">
        <v>2.0380734719641636</v>
      </c>
      <c r="E44" s="40">
        <v>1.2296520595073215</v>
      </c>
      <c r="F44" s="40">
        <v>1.737217149356163</v>
      </c>
      <c r="G44" s="40">
        <v>0.69696715113836871</v>
      </c>
      <c r="H44" s="40">
        <v>1.0768414283952583</v>
      </c>
      <c r="I44" s="40">
        <v>1.4257623267649091</v>
      </c>
      <c r="J44" s="40">
        <v>1.7100551124882752</v>
      </c>
      <c r="K44" s="40">
        <v>2.5133997710591887</v>
      </c>
    </row>
    <row r="45" spans="1:11" x14ac:dyDescent="0.15">
      <c r="A45" s="2">
        <v>40389</v>
      </c>
      <c r="B45" s="40">
        <v>2.2594953576414674</v>
      </c>
      <c r="C45" s="40">
        <v>2.2203080984825192</v>
      </c>
      <c r="D45" s="40">
        <v>2.2229175415548981</v>
      </c>
      <c r="E45" s="40">
        <v>1.3590944201583339</v>
      </c>
      <c r="F45" s="40">
        <v>1.849247218105887</v>
      </c>
      <c r="G45" s="40">
        <v>0.77089809291775213</v>
      </c>
      <c r="H45" s="40">
        <v>1.1946998925356318</v>
      </c>
      <c r="I45" s="40">
        <v>1.62468539445186</v>
      </c>
      <c r="J45" s="40">
        <v>1.9558306772629488</v>
      </c>
      <c r="K45" s="40">
        <v>2.8947882297488396</v>
      </c>
    </row>
    <row r="46" spans="1:11" x14ac:dyDescent="0.15">
      <c r="A46" s="2">
        <v>40421</v>
      </c>
      <c r="B46" s="40">
        <v>2.309774081041446</v>
      </c>
      <c r="C46" s="40">
        <v>2.2938026174218358</v>
      </c>
      <c r="D46" s="40">
        <v>2.2727200888021426</v>
      </c>
      <c r="E46" s="40">
        <v>1.480377379087376</v>
      </c>
      <c r="F46" s="40">
        <v>1.9724249507184983</v>
      </c>
      <c r="G46" s="40">
        <v>0.81214819793329451</v>
      </c>
      <c r="H46" s="40">
        <v>1.1853319944329945</v>
      </c>
      <c r="I46" s="40">
        <v>1.7088403581769744</v>
      </c>
      <c r="J46" s="40">
        <v>2.1416358282506338</v>
      </c>
      <c r="K46" s="40">
        <v>3.2023769443135155</v>
      </c>
    </row>
    <row r="47" spans="1:11" x14ac:dyDescent="0.15">
      <c r="A47" s="2">
        <v>40451</v>
      </c>
      <c r="B47" s="40">
        <v>2.3419872891072333</v>
      </c>
      <c r="C47" s="40">
        <v>2.3505352285328875</v>
      </c>
      <c r="D47" s="40">
        <v>2.2650581584564127</v>
      </c>
      <c r="E47" s="40">
        <v>1.5086834517277918</v>
      </c>
      <c r="F47" s="40">
        <v>2.0199408796659819</v>
      </c>
      <c r="G47" s="40">
        <v>0.8258422246492485</v>
      </c>
      <c r="H47" s="40">
        <v>1.1817292954917828</v>
      </c>
      <c r="I47" s="40">
        <v>1.7739227213322197</v>
      </c>
      <c r="J47" s="40">
        <v>2.1749133179957916</v>
      </c>
      <c r="K47" s="40">
        <v>3.2223351962830797</v>
      </c>
    </row>
    <row r="48" spans="1:11" x14ac:dyDescent="0.15">
      <c r="A48" s="2">
        <v>40480</v>
      </c>
      <c r="B48" s="40">
        <v>2.5021827021911482</v>
      </c>
      <c r="C48" s="40">
        <v>2.5748869179265919</v>
      </c>
      <c r="D48" s="40">
        <v>2.5064089643469054</v>
      </c>
      <c r="E48" s="40">
        <v>1.6238216760267081</v>
      </c>
      <c r="F48" s="40">
        <v>2.13228719419905</v>
      </c>
      <c r="G48" s="40">
        <v>0.90288162648071957</v>
      </c>
      <c r="H48" s="40">
        <v>1.3664623081937191</v>
      </c>
      <c r="I48" s="40">
        <v>2.0266970227347256</v>
      </c>
      <c r="J48" s="40">
        <v>2.3591924923817844</v>
      </c>
      <c r="K48" s="40">
        <v>3.5092047673557354</v>
      </c>
    </row>
    <row r="49" spans="1:11" x14ac:dyDescent="0.15">
      <c r="A49" s="2">
        <v>40512</v>
      </c>
      <c r="B49" s="40">
        <v>2.4694316197017354</v>
      </c>
      <c r="C49" s="40">
        <v>2.3698758914116556</v>
      </c>
      <c r="D49" s="40">
        <v>2.4182967653710108</v>
      </c>
      <c r="E49" s="40">
        <v>1.6860748891647046</v>
      </c>
      <c r="F49" s="40">
        <v>2.1930063846011585</v>
      </c>
      <c r="G49" s="40">
        <v>0.88196253045450779</v>
      </c>
      <c r="H49" s="40">
        <v>1.2426492609622477</v>
      </c>
      <c r="I49" s="40">
        <v>1.9516996781210032</v>
      </c>
      <c r="J49" s="40">
        <v>2.3850360961131938</v>
      </c>
      <c r="K49" s="40">
        <v>3.565214463672481</v>
      </c>
    </row>
    <row r="50" spans="1:11" x14ac:dyDescent="0.15">
      <c r="A50" s="2">
        <v>40543</v>
      </c>
      <c r="B50" s="40">
        <v>2.4874447150709122</v>
      </c>
      <c r="C50" s="40">
        <v>2.3479564734823852</v>
      </c>
      <c r="D50" s="40">
        <v>2.3799871136423612</v>
      </c>
      <c r="E50" s="40">
        <v>1.7549765037057883</v>
      </c>
      <c r="F50" s="40">
        <v>2.1510247568622005</v>
      </c>
      <c r="G50" s="40">
        <v>0.88742333865412126</v>
      </c>
      <c r="H50" s="40">
        <v>1.2465602593238565</v>
      </c>
      <c r="I50" s="40">
        <v>1.9259355041308581</v>
      </c>
      <c r="J50" s="40">
        <v>2.303767342234087</v>
      </c>
      <c r="K50" s="40">
        <v>3.471523803110903</v>
      </c>
    </row>
    <row r="51" spans="1:11" x14ac:dyDescent="0.15">
      <c r="A51" s="2">
        <v>40574</v>
      </c>
      <c r="B51" s="40">
        <v>2.3966774293145394</v>
      </c>
      <c r="C51" s="40">
        <v>2.4137147272701949</v>
      </c>
      <c r="D51" s="40">
        <v>2.3704097007101992</v>
      </c>
      <c r="E51" s="40">
        <v>1.6296642105930572</v>
      </c>
      <c r="F51" s="40">
        <v>1.9600913651680698</v>
      </c>
      <c r="G51" s="40">
        <v>0.85633873813324413</v>
      </c>
      <c r="H51" s="40">
        <v>1.240958018427498</v>
      </c>
      <c r="I51" s="40">
        <v>1.8547803880096618</v>
      </c>
      <c r="J51" s="40">
        <v>2.1517016739076675</v>
      </c>
      <c r="K51" s="40">
        <v>3.2433236819069435</v>
      </c>
    </row>
    <row r="52" spans="1:11" x14ac:dyDescent="0.15">
      <c r="A52" s="2">
        <v>40602</v>
      </c>
      <c r="B52" s="40">
        <v>2.4696655560052316</v>
      </c>
      <c r="C52" s="40">
        <v>2.4987141838481839</v>
      </c>
      <c r="D52" s="40">
        <v>2.524606048918014</v>
      </c>
      <c r="E52" s="40">
        <v>1.7070700751697014</v>
      </c>
      <c r="F52" s="40">
        <v>2.0614481387299231</v>
      </c>
      <c r="G52" s="40">
        <v>0.91103083256321971</v>
      </c>
      <c r="H52" s="40">
        <v>1.2876521677853545</v>
      </c>
      <c r="I52" s="40">
        <v>2.0028678171801193</v>
      </c>
      <c r="J52" s="40">
        <v>2.377728208167476</v>
      </c>
      <c r="K52" s="40">
        <v>3.6006329540098325</v>
      </c>
    </row>
    <row r="53" spans="1:11" x14ac:dyDescent="0.15">
      <c r="A53" s="2">
        <v>40633</v>
      </c>
      <c r="B53" s="40">
        <v>2.4139887157732294</v>
      </c>
      <c r="C53" s="40">
        <v>2.5108569633593252</v>
      </c>
      <c r="D53" s="40">
        <v>2.4594796409793096</v>
      </c>
      <c r="E53" s="40">
        <v>1.6427244593487873</v>
      </c>
      <c r="F53" s="40">
        <v>2.0139322097824395</v>
      </c>
      <c r="G53" s="40">
        <v>0.89372427119213682</v>
      </c>
      <c r="H53" s="40">
        <v>1.3015168331483551</v>
      </c>
      <c r="I53" s="40">
        <v>1.9396280611985734</v>
      </c>
      <c r="J53" s="40">
        <v>2.333484219908629</v>
      </c>
      <c r="K53" s="40">
        <v>3.558810854487914</v>
      </c>
    </row>
    <row r="54" spans="1:11" x14ac:dyDescent="0.15">
      <c r="A54" s="2">
        <v>40662</v>
      </c>
      <c r="B54" s="40">
        <v>2.3941041299760859</v>
      </c>
      <c r="C54" s="40">
        <v>2.4906189975074233</v>
      </c>
      <c r="D54" s="40">
        <v>2.4364938499421198</v>
      </c>
      <c r="E54" s="40">
        <v>1.6452728005694177</v>
      </c>
      <c r="F54" s="40">
        <v>1.9838572199562969</v>
      </c>
      <c r="G54" s="40">
        <v>0.87557758548265174</v>
      </c>
      <c r="H54" s="40">
        <v>1.3069164772827384</v>
      </c>
      <c r="I54" s="40">
        <v>1.8748412540812145</v>
      </c>
      <c r="J54" s="40">
        <v>2.2571713900386872</v>
      </c>
      <c r="K54" s="40">
        <v>3.385327587367855</v>
      </c>
    </row>
    <row r="55" spans="1:11" x14ac:dyDescent="0.15">
      <c r="A55" s="2">
        <v>40694</v>
      </c>
      <c r="B55" s="40">
        <v>2.3152675956979989</v>
      </c>
      <c r="C55" s="40">
        <v>2.3637944115021701</v>
      </c>
      <c r="D55" s="40">
        <v>2.3263536012222517</v>
      </c>
      <c r="E55" s="40">
        <v>1.5969604982616354</v>
      </c>
      <c r="F55" s="40">
        <v>1.8718740874472248</v>
      </c>
      <c r="G55" s="40">
        <v>0.85684281273628538</v>
      </c>
      <c r="H55" s="40">
        <v>1.2339992600813923</v>
      </c>
      <c r="I55" s="40">
        <v>1.7486572981560085</v>
      </c>
      <c r="J55" s="40">
        <v>2.0739655325285025</v>
      </c>
      <c r="K55" s="40">
        <v>3.1389738064776789</v>
      </c>
    </row>
    <row r="56" spans="1:11" x14ac:dyDescent="0.15">
      <c r="A56" s="2">
        <v>40724</v>
      </c>
      <c r="B56" s="40">
        <v>2.3405327164755461</v>
      </c>
      <c r="C56" s="40">
        <v>2.4393494840159384</v>
      </c>
      <c r="D56" s="40">
        <v>2.385733561401659</v>
      </c>
      <c r="E56" s="40">
        <v>1.6311507429717582</v>
      </c>
      <c r="F56" s="40">
        <v>1.9246313321701782</v>
      </c>
      <c r="G56" s="40">
        <v>0.87524153574729102</v>
      </c>
      <c r="H56" s="40">
        <v>1.2404823564645995</v>
      </c>
      <c r="I56" s="40">
        <v>1.8021667952027571</v>
      </c>
      <c r="J56" s="40">
        <v>2.1369878995188754</v>
      </c>
      <c r="K56" s="40">
        <v>3.2807689717864128</v>
      </c>
    </row>
    <row r="57" spans="1:11" x14ac:dyDescent="0.15">
      <c r="A57" s="2">
        <v>40753</v>
      </c>
      <c r="B57" s="40">
        <v>2.3824073148012954</v>
      </c>
      <c r="C57" s="40">
        <v>2.3449056433737283</v>
      </c>
      <c r="D57" s="40">
        <v>2.389564526574524</v>
      </c>
      <c r="E57" s="40">
        <v>1.6759590761011738</v>
      </c>
      <c r="F57" s="40">
        <v>1.9590747562727435</v>
      </c>
      <c r="G57" s="40">
        <v>0.8955725447366214</v>
      </c>
      <c r="H57" s="40">
        <v>1.1966509874390019</v>
      </c>
      <c r="I57" s="40">
        <v>1.7994005754106626</v>
      </c>
      <c r="J57" s="40">
        <v>2.1598495489735838</v>
      </c>
      <c r="K57" s="40">
        <v>3.3421453100801299</v>
      </c>
    </row>
    <row r="58" spans="1:11" x14ac:dyDescent="0.15">
      <c r="A58" s="2">
        <v>40786</v>
      </c>
      <c r="B58" s="40">
        <v>2.3143318504840158</v>
      </c>
      <c r="C58" s="40">
        <v>2.2814933503711017</v>
      </c>
      <c r="D58" s="40">
        <v>2.3704097007101992</v>
      </c>
      <c r="E58" s="40">
        <v>1.6798877688163123</v>
      </c>
      <c r="F58" s="40">
        <v>1.9251353822789963</v>
      </c>
      <c r="G58" s="40">
        <v>0.887339326220281</v>
      </c>
      <c r="H58" s="40">
        <v>1.1480277645649466</v>
      </c>
      <c r="I58" s="40">
        <v>1.7185567629224965</v>
      </c>
      <c r="J58" s="40">
        <v>2.0675536308443285</v>
      </c>
      <c r="K58" s="40">
        <v>3.2312504208470814</v>
      </c>
    </row>
    <row r="59" spans="1:11" x14ac:dyDescent="0.15">
      <c r="A59" s="2">
        <v>40816</v>
      </c>
      <c r="B59" s="40">
        <v>2.124843444652412</v>
      </c>
      <c r="C59" s="40">
        <v>2.1465735780250874</v>
      </c>
      <c r="D59" s="40">
        <v>2.1922698201719784</v>
      </c>
      <c r="E59" s="40">
        <v>1.4916290611422511</v>
      </c>
      <c r="F59" s="40">
        <v>1.7389728754222038</v>
      </c>
      <c r="G59" s="40">
        <v>0.82668234898765047</v>
      </c>
      <c r="H59" s="40">
        <v>1.0517898983492779</v>
      </c>
      <c r="I59" s="40">
        <v>1.5287220434005582</v>
      </c>
      <c r="J59" s="40">
        <v>1.7998264026618271</v>
      </c>
      <c r="K59" s="40">
        <v>2.8108881556797529</v>
      </c>
    </row>
    <row r="60" spans="1:11" x14ac:dyDescent="0.15">
      <c r="A60" s="2">
        <v>40847</v>
      </c>
      <c r="B60" s="40">
        <v>2.2092944502143985</v>
      </c>
      <c r="C60" s="40">
        <v>2.2666521754130402</v>
      </c>
      <c r="D60" s="40">
        <v>2.2631426758699802</v>
      </c>
      <c r="E60" s="40">
        <v>1.5315530735987917</v>
      </c>
      <c r="F60" s="40">
        <v>1.7861855689481594</v>
      </c>
      <c r="G60" s="40">
        <v>0.85255817861043459</v>
      </c>
      <c r="H60" s="40">
        <v>1.1085346088120793</v>
      </c>
      <c r="I60" s="40">
        <v>1.5679663435561868</v>
      </c>
      <c r="J60" s="40">
        <v>1.8663393827961319</v>
      </c>
      <c r="K60" s="40">
        <v>2.9291832199851875</v>
      </c>
    </row>
    <row r="61" spans="1:11" x14ac:dyDescent="0.15">
      <c r="A61" s="2">
        <v>40877</v>
      </c>
      <c r="B61" s="40">
        <v>2.1646126162466994</v>
      </c>
      <c r="C61" s="40">
        <v>2.1060976463212833</v>
      </c>
      <c r="D61" s="40">
        <v>2.2018472331041408</v>
      </c>
      <c r="E61" s="40">
        <v>1.4985308186147912</v>
      </c>
      <c r="F61" s="40">
        <v>1.7541783870382144</v>
      </c>
      <c r="G61" s="40">
        <v>0.8290346971351763</v>
      </c>
      <c r="H61" s="40">
        <v>1.030543664006484</v>
      </c>
      <c r="I61" s="40">
        <v>1.4847165201971</v>
      </c>
      <c r="J61" s="40">
        <v>1.782611333292891</v>
      </c>
      <c r="K61" s="40">
        <v>2.8039323951249084</v>
      </c>
    </row>
    <row r="62" spans="1:11" x14ac:dyDescent="0.15">
      <c r="A62" s="2">
        <v>40907</v>
      </c>
      <c r="B62" s="40">
        <v>2.0385209486624598</v>
      </c>
      <c r="C62" s="40">
        <v>2.1195896235558846</v>
      </c>
      <c r="D62" s="40">
        <v>2.0907492430910564</v>
      </c>
      <c r="E62" s="40">
        <v>1.3078299506042927</v>
      </c>
      <c r="F62" s="40">
        <v>1.6307701187292669</v>
      </c>
      <c r="G62" s="40">
        <v>0.75829622784172079</v>
      </c>
      <c r="H62" s="40">
        <v>0.98634233567640983</v>
      </c>
      <c r="I62" s="40">
        <v>1.3057111586258503</v>
      </c>
      <c r="J62" s="40">
        <v>1.5244692914708655</v>
      </c>
      <c r="K62" s="40">
        <v>2.3273112921688783</v>
      </c>
    </row>
    <row r="63" spans="1:11" x14ac:dyDescent="0.15">
      <c r="A63" s="2">
        <v>40939</v>
      </c>
      <c r="B63" s="40">
        <v>2.0390221832207738</v>
      </c>
      <c r="C63" s="40">
        <v>2.1991922892400333</v>
      </c>
      <c r="D63" s="40">
        <v>2.0802140888656782</v>
      </c>
      <c r="E63" s="40">
        <v>1.2456079524672372</v>
      </c>
      <c r="F63" s="40">
        <v>1.5951505777061261</v>
      </c>
      <c r="G63" s="40">
        <v>0.77148617995463353</v>
      </c>
      <c r="H63" s="40">
        <v>1.0503320825185429</v>
      </c>
      <c r="I63" s="40">
        <v>1.3341676633986186</v>
      </c>
      <c r="J63" s="40">
        <v>1.5374050931219068</v>
      </c>
      <c r="K63" s="40">
        <v>2.2939061342670537</v>
      </c>
    </row>
    <row r="64" spans="1:11" x14ac:dyDescent="0.15">
      <c r="A64" s="2">
        <v>40968</v>
      </c>
      <c r="B64" s="40">
        <v>2.1370135393711331</v>
      </c>
      <c r="C64" s="40">
        <v>2.2833377789061564</v>
      </c>
      <c r="D64" s="40">
        <v>2.2449455912988716</v>
      </c>
      <c r="E64" s="40">
        <v>1.3757857164877669</v>
      </c>
      <c r="F64" s="40">
        <v>1.7122582196548484</v>
      </c>
      <c r="G64" s="40">
        <v>0.81618079475762439</v>
      </c>
      <c r="H64" s="40">
        <v>1.1068874090516718</v>
      </c>
      <c r="I64" s="40">
        <v>1.4681884723909113</v>
      </c>
      <c r="J64" s="40">
        <v>1.7248388858037524</v>
      </c>
      <c r="K64" s="40">
        <v>2.5981684735034687</v>
      </c>
    </row>
    <row r="65" spans="1:11" x14ac:dyDescent="0.15">
      <c r="A65" s="2">
        <v>40998</v>
      </c>
      <c r="B65" s="40">
        <v>2.0573172445992296</v>
      </c>
      <c r="C65" s="40">
        <v>2.166389810217646</v>
      </c>
      <c r="D65" s="40">
        <v>2.1405517903383013</v>
      </c>
      <c r="E65" s="40">
        <v>1.3110153771300808</v>
      </c>
      <c r="F65" s="40">
        <v>1.644799513424702</v>
      </c>
      <c r="G65" s="40">
        <v>0.79173317651012365</v>
      </c>
      <c r="H65" s="40">
        <v>1.0378239346052893</v>
      </c>
      <c r="I65" s="40">
        <v>1.3518456089147104</v>
      </c>
      <c r="J65" s="40">
        <v>1.5945102175099997</v>
      </c>
      <c r="K65" s="40">
        <v>2.3974749175139727</v>
      </c>
    </row>
    <row r="66" spans="1:11" x14ac:dyDescent="0.15">
      <c r="A66" s="2">
        <v>41026</v>
      </c>
      <c r="B66" s="40">
        <v>2.1320011937879944</v>
      </c>
      <c r="C66" s="40">
        <v>2.2804853894259485</v>
      </c>
      <c r="D66" s="40">
        <v>2.2430301087124391</v>
      </c>
      <c r="E66" s="40">
        <v>1.4131613877236775</v>
      </c>
      <c r="F66" s="40">
        <v>1.7004970504490944</v>
      </c>
      <c r="G66" s="40">
        <v>0.82911870956901634</v>
      </c>
      <c r="H66" s="40">
        <v>1.1114766661381541</v>
      </c>
      <c r="I66" s="40">
        <v>1.4428445421421361</v>
      </c>
      <c r="J66" s="40">
        <v>1.7101391112002964</v>
      </c>
      <c r="K66" s="40">
        <v>2.5842569523937788</v>
      </c>
    </row>
    <row r="67" spans="1:11" x14ac:dyDescent="0.15">
      <c r="A67" s="2">
        <v>41060</v>
      </c>
      <c r="B67" s="40">
        <v>2.1327530456254649</v>
      </c>
      <c r="C67" s="40">
        <v>2.2719282209853255</v>
      </c>
      <c r="D67" s="40">
        <v>2.2478188151785203</v>
      </c>
      <c r="E67" s="40">
        <v>1.4252660085216713</v>
      </c>
      <c r="F67" s="40">
        <v>1.7457775518912475</v>
      </c>
      <c r="G67" s="40">
        <v>0.82172561539107802</v>
      </c>
      <c r="H67" s="40">
        <v>1.1017828515053827</v>
      </c>
      <c r="I67" s="40">
        <v>1.4782004331743195</v>
      </c>
      <c r="J67" s="40">
        <v>1.7516484747233891</v>
      </c>
      <c r="K67" s="40">
        <v>2.6251363544542463</v>
      </c>
    </row>
    <row r="68" spans="1:11" x14ac:dyDescent="0.15">
      <c r="A68" s="2">
        <v>41089</v>
      </c>
      <c r="B68" s="40">
        <v>2.1202221816676183</v>
      </c>
      <c r="C68" s="40">
        <v>2.269075831505118</v>
      </c>
      <c r="D68" s="40">
        <v>2.1348053425790039</v>
      </c>
      <c r="E68" s="40">
        <v>1.388845965243497</v>
      </c>
      <c r="F68" s="40">
        <v>1.7590508714234556</v>
      </c>
      <c r="G68" s="40">
        <v>0.81668486936066553</v>
      </c>
      <c r="H68" s="40">
        <v>1.0413649736624215</v>
      </c>
      <c r="I68" s="40">
        <v>1.3536835980253179</v>
      </c>
      <c r="J68" s="40">
        <v>1.6197564970670462</v>
      </c>
      <c r="K68" s="40">
        <v>2.4309810787152384</v>
      </c>
    </row>
    <row r="69" spans="1:11" x14ac:dyDescent="0.15">
      <c r="A69" s="2">
        <v>41121</v>
      </c>
      <c r="B69" s="40">
        <v>2.0660888493697218</v>
      </c>
      <c r="C69" s="40">
        <v>2.177799368138476</v>
      </c>
      <c r="D69" s="40">
        <v>2.0562705565352717</v>
      </c>
      <c r="E69" s="40">
        <v>1.3288537656744928</v>
      </c>
      <c r="F69" s="40">
        <v>1.7169626873371502</v>
      </c>
      <c r="G69" s="40">
        <v>0.79887423338654129</v>
      </c>
      <c r="H69" s="40">
        <v>0.99644134383313132</v>
      </c>
      <c r="I69" s="40">
        <v>1.2590363949552292</v>
      </c>
      <c r="J69" s="40">
        <v>1.4742660612537286</v>
      </c>
      <c r="K69" s="40">
        <v>2.2032590397953005</v>
      </c>
    </row>
    <row r="70" spans="1:11" x14ac:dyDescent="0.15">
      <c r="A70" s="2">
        <v>41152</v>
      </c>
      <c r="B70" s="40">
        <v>1.9866431718769753</v>
      </c>
      <c r="C70" s="40">
        <v>2.0637037889301735</v>
      </c>
      <c r="D70" s="40">
        <v>1.9796512530779726</v>
      </c>
      <c r="E70" s="40">
        <v>1.2821341766296044</v>
      </c>
      <c r="F70" s="40">
        <v>1.7047814763740479</v>
      </c>
      <c r="G70" s="40">
        <v>0.77249432916071581</v>
      </c>
      <c r="H70" s="40">
        <v>0.93369360322745498</v>
      </c>
      <c r="I70" s="40">
        <v>1.2101311068111824</v>
      </c>
      <c r="J70" s="40">
        <v>1.4650775354777905</v>
      </c>
      <c r="K70" s="40">
        <v>2.2589724597670195</v>
      </c>
    </row>
    <row r="71" spans="1:11" x14ac:dyDescent="0.15">
      <c r="A71" s="2">
        <v>41180</v>
      </c>
      <c r="B71" s="40">
        <v>2.034260454916792</v>
      </c>
      <c r="C71" s="40">
        <v>2.1321611364551551</v>
      </c>
      <c r="D71" s="40">
        <v>2.0562705565352717</v>
      </c>
      <c r="E71" s="40">
        <v>1.3302341171690006</v>
      </c>
      <c r="F71" s="40">
        <v>1.7414931259662942</v>
      </c>
      <c r="G71" s="40">
        <v>0.7831639082584223</v>
      </c>
      <c r="H71" s="40">
        <v>0.9706983422299742</v>
      </c>
      <c r="I71" s="40">
        <v>1.2594658748227832</v>
      </c>
      <c r="J71" s="40">
        <v>1.4931937710288454</v>
      </c>
      <c r="K71" s="40">
        <v>2.2619486903238841</v>
      </c>
    </row>
    <row r="72" spans="1:11" x14ac:dyDescent="0.15">
      <c r="A72" s="2">
        <v>41213</v>
      </c>
      <c r="B72" s="40">
        <v>2.0096999615594129</v>
      </c>
      <c r="C72" s="40">
        <v>2.0879490995119379</v>
      </c>
      <c r="D72" s="40">
        <v>2.0313692829116494</v>
      </c>
      <c r="E72" s="40">
        <v>1.2979551283743505</v>
      </c>
      <c r="F72" s="40">
        <v>1.7502299945191402</v>
      </c>
      <c r="G72" s="40">
        <v>0.77148617995463331</v>
      </c>
      <c r="H72" s="40">
        <v>0.9558118845022292</v>
      </c>
      <c r="I72" s="40">
        <v>1.2351148281387834</v>
      </c>
      <c r="J72" s="40">
        <v>1.4784239974987063</v>
      </c>
      <c r="K72" s="40">
        <v>2.250972998451283</v>
      </c>
    </row>
    <row r="73" spans="1:11" x14ac:dyDescent="0.15">
      <c r="A73" s="2">
        <v>41243</v>
      </c>
      <c r="B73" s="40">
        <v>1.9004308278469919</v>
      </c>
      <c r="C73" s="40">
        <v>2.0779657363312118</v>
      </c>
      <c r="D73" s="40">
        <v>1.8723842282377534</v>
      </c>
      <c r="E73" s="40">
        <v>1.1868899235085479</v>
      </c>
      <c r="F73" s="40">
        <v>1.6079198471295162</v>
      </c>
      <c r="G73" s="40">
        <v>0.72956397546836926</v>
      </c>
      <c r="H73" s="40">
        <v>0.9235241266317854</v>
      </c>
      <c r="I73" s="40">
        <v>1.1304879907269303</v>
      </c>
      <c r="J73" s="40">
        <v>1.3144025124948098</v>
      </c>
      <c r="K73" s="40">
        <v>1.9732341256481045</v>
      </c>
    </row>
    <row r="74" spans="1:11" x14ac:dyDescent="0.15">
      <c r="A74" s="2">
        <v>41274</v>
      </c>
      <c r="B74" s="40">
        <v>2.1500456378872932</v>
      </c>
      <c r="C74" s="40">
        <v>2.3903023844139399</v>
      </c>
      <c r="D74" s="40">
        <v>2.1338476012857877</v>
      </c>
      <c r="E74" s="40">
        <v>1.3898015932012331</v>
      </c>
      <c r="F74" s="40">
        <v>1.8348264044490994</v>
      </c>
      <c r="G74" s="40">
        <v>0.81928925480971171</v>
      </c>
      <c r="H74" s="40">
        <v>1.0925426774483384</v>
      </c>
      <c r="I74" s="40">
        <v>1.323998688470083</v>
      </c>
      <c r="J74" s="40">
        <v>1.5287112264278631</v>
      </c>
      <c r="K74" s="40">
        <v>2.2939869369066059</v>
      </c>
    </row>
    <row r="75" spans="1:11" x14ac:dyDescent="0.15">
      <c r="A75" s="2">
        <v>41305</v>
      </c>
      <c r="B75" s="40">
        <v>2.2608184752746556</v>
      </c>
      <c r="C75" s="40">
        <v>2.5714291164071201</v>
      </c>
      <c r="D75" s="40">
        <v>2.24015688483279</v>
      </c>
      <c r="E75" s="40">
        <v>1.4448032912131699</v>
      </c>
      <c r="F75" s="40">
        <v>1.9181626891070138</v>
      </c>
      <c r="G75" s="40">
        <v>0.86188355876669742</v>
      </c>
      <c r="H75" s="40">
        <v>1.1660280464387018</v>
      </c>
      <c r="I75" s="40">
        <v>1.4036418045543351</v>
      </c>
      <c r="J75" s="40">
        <v>1.6238071016244435</v>
      </c>
      <c r="K75" s="40">
        <v>2.4504679819540773</v>
      </c>
    </row>
    <row r="76" spans="1:11" x14ac:dyDescent="0.15">
      <c r="A76" s="2">
        <v>41333</v>
      </c>
      <c r="B76" s="40">
        <v>2.2700913146034623</v>
      </c>
      <c r="C76" s="40">
        <v>2.5598786206568356</v>
      </c>
      <c r="D76" s="40">
        <v>2.3301845663951166</v>
      </c>
      <c r="E76" s="40">
        <v>1.4858952933958329</v>
      </c>
      <c r="F76" s="40">
        <v>1.999650790032595</v>
      </c>
      <c r="G76" s="40">
        <v>0.86818449130471309</v>
      </c>
      <c r="H76" s="40">
        <v>1.1485650864119239</v>
      </c>
      <c r="I76" s="40">
        <v>1.4261548621277278</v>
      </c>
      <c r="J76" s="40">
        <v>1.6838008483869933</v>
      </c>
      <c r="K76" s="40">
        <v>2.5693353982896774</v>
      </c>
    </row>
    <row r="77" spans="1:11" x14ac:dyDescent="0.15">
      <c r="A77" s="2">
        <v>41362</v>
      </c>
      <c r="B77" s="40">
        <v>2.2214715624470176</v>
      </c>
      <c r="C77" s="40">
        <v>2.415497423778278</v>
      </c>
      <c r="D77" s="40">
        <v>2.288043949493602</v>
      </c>
      <c r="E77" s="40">
        <v>1.4393880661193306</v>
      </c>
      <c r="F77" s="40">
        <v>1.9804128775460403</v>
      </c>
      <c r="G77" s="40">
        <v>0.82634629925228931</v>
      </c>
      <c r="H77" s="40">
        <v>1.0596295121822319</v>
      </c>
      <c r="I77" s="40">
        <v>1.3626149320452028</v>
      </c>
      <c r="J77" s="40">
        <v>1.6087106664364499</v>
      </c>
      <c r="K77" s="40">
        <v>2.4996431216753079</v>
      </c>
    </row>
    <row r="78" spans="1:11" x14ac:dyDescent="0.15">
      <c r="A78" s="2">
        <v>41390</v>
      </c>
      <c r="B78" s="40">
        <v>2.171097489336475</v>
      </c>
      <c r="C78" s="40">
        <v>2.4010593040904222</v>
      </c>
      <c r="D78" s="40">
        <v>2.2353681783667092</v>
      </c>
      <c r="E78" s="40">
        <v>1.4316368615732471</v>
      </c>
      <c r="F78" s="40">
        <v>1.9348803510494781</v>
      </c>
      <c r="G78" s="40">
        <v>0.82844661009829446</v>
      </c>
      <c r="H78" s="40">
        <v>1.0414178249916324</v>
      </c>
      <c r="I78" s="40">
        <v>1.3312167210828447</v>
      </c>
      <c r="J78" s="40">
        <v>1.5716019021041696</v>
      </c>
      <c r="K78" s="40">
        <v>2.4425964581509665</v>
      </c>
    </row>
    <row r="79" spans="1:11" x14ac:dyDescent="0.15">
      <c r="A79" s="2">
        <v>41425</v>
      </c>
      <c r="B79" s="40">
        <v>2.3304900788802816</v>
      </c>
      <c r="C79" s="40">
        <v>2.5353338171874813</v>
      </c>
      <c r="D79" s="40">
        <v>2.3972264569202539</v>
      </c>
      <c r="E79" s="40">
        <v>1.5487543768380465</v>
      </c>
      <c r="F79" s="40">
        <v>2.1512018560838833</v>
      </c>
      <c r="G79" s="40">
        <v>0.88465092833739389</v>
      </c>
      <c r="H79" s="40">
        <v>1.0908514349135887</v>
      </c>
      <c r="I79" s="40">
        <v>1.4643739522769372</v>
      </c>
      <c r="J79" s="40">
        <v>1.7925418476916708</v>
      </c>
      <c r="K79" s="40">
        <v>2.8354790923170161</v>
      </c>
    </row>
    <row r="80" spans="1:11" x14ac:dyDescent="0.15">
      <c r="A80" s="2">
        <v>41453</v>
      </c>
      <c r="B80" s="40">
        <v>2.1114505768971261</v>
      </c>
      <c r="C80" s="40">
        <v>2.2350209276800803</v>
      </c>
      <c r="D80" s="40">
        <v>2.1309743774061385</v>
      </c>
      <c r="E80" s="40">
        <v>1.3986146065892466</v>
      </c>
      <c r="F80" s="40">
        <v>1.9568905391345328</v>
      </c>
      <c r="G80" s="40">
        <v>0.80299084264471143</v>
      </c>
      <c r="H80" s="40">
        <v>0.91919472191392348</v>
      </c>
      <c r="I80" s="40">
        <v>1.2410490392119748</v>
      </c>
      <c r="J80" s="40">
        <v>1.5101008451203768</v>
      </c>
      <c r="K80" s="40">
        <v>2.4254999663322336</v>
      </c>
    </row>
    <row r="81" spans="1:11" x14ac:dyDescent="0.15">
      <c r="A81" s="2">
        <v>41486</v>
      </c>
      <c r="B81" s="40">
        <v>2.1555592180287455</v>
      </c>
      <c r="C81" s="40">
        <v>2.2350209276800803</v>
      </c>
      <c r="D81" s="40">
        <v>2.2353681783667088</v>
      </c>
      <c r="E81" s="40">
        <v>1.5058572996241038</v>
      </c>
      <c r="F81" s="40">
        <v>2.0269535042602387</v>
      </c>
      <c r="G81" s="40">
        <v>0.81105603629337153</v>
      </c>
      <c r="H81" s="40">
        <v>0.90472226626499719</v>
      </c>
      <c r="I81" s="40">
        <v>1.265977343782472</v>
      </c>
      <c r="J81" s="40">
        <v>1.6009874515257452</v>
      </c>
      <c r="K81" s="40">
        <v>2.6264157295804997</v>
      </c>
    </row>
    <row r="82" spans="1:11" x14ac:dyDescent="0.15">
      <c r="A82" s="2">
        <v>41516</v>
      </c>
      <c r="B82" s="40">
        <v>2.1751073658029858</v>
      </c>
      <c r="C82" s="40">
        <v>2.3736268766834958</v>
      </c>
      <c r="D82" s="40">
        <v>2.3445506857933602</v>
      </c>
      <c r="E82" s="40">
        <v>1.5162630262750108</v>
      </c>
      <c r="F82" s="40">
        <v>2.1343161774384791</v>
      </c>
      <c r="G82" s="40">
        <v>0.84608922120473851</v>
      </c>
      <c r="H82" s="40">
        <v>0.95260997480753373</v>
      </c>
      <c r="I82" s="40">
        <v>1.3408869451974466</v>
      </c>
      <c r="J82" s="40">
        <v>1.7099104480397989</v>
      </c>
      <c r="K82" s="40">
        <v>2.8157969160325904</v>
      </c>
    </row>
    <row r="83" spans="1:11" x14ac:dyDescent="0.15">
      <c r="A83" s="2">
        <v>41547</v>
      </c>
      <c r="B83" s="40">
        <v>2.3001653881022932</v>
      </c>
      <c r="C83" s="40">
        <v>2.4198288596846345</v>
      </c>
      <c r="D83" s="40">
        <v>2.423085471837092</v>
      </c>
      <c r="E83" s="40">
        <v>1.6412379269700872</v>
      </c>
      <c r="F83" s="40">
        <v>2.2195006458287261</v>
      </c>
      <c r="G83" s="40">
        <v>0.87566159791649179</v>
      </c>
      <c r="H83" s="40">
        <v>0.98797191832707987</v>
      </c>
      <c r="I83" s="40">
        <v>1.4058954193432203</v>
      </c>
      <c r="J83" s="40">
        <v>1.8073209544120346</v>
      </c>
      <c r="K83" s="40">
        <v>3.0102013332435527</v>
      </c>
    </row>
    <row r="84" spans="1:11" x14ac:dyDescent="0.15">
      <c r="A84" s="2">
        <v>41578</v>
      </c>
      <c r="B84" s="40">
        <v>2.2412703275004149</v>
      </c>
      <c r="C84" s="40">
        <v>2.515120449624483</v>
      </c>
      <c r="D84" s="40">
        <v>2.4499022280471467</v>
      </c>
      <c r="E84" s="40">
        <v>1.60471170280772</v>
      </c>
      <c r="F84" s="40">
        <v>2.089203692699265</v>
      </c>
      <c r="G84" s="40">
        <v>0.83457951776862982</v>
      </c>
      <c r="H84" s="40">
        <v>0.98048464668886492</v>
      </c>
      <c r="I84" s="40">
        <v>1.3669374390992941</v>
      </c>
      <c r="J84" s="40">
        <v>1.7330940925572496</v>
      </c>
      <c r="K84" s="40">
        <v>2.875880412093462</v>
      </c>
    </row>
    <row r="85" spans="1:11" x14ac:dyDescent="0.15">
      <c r="A85" s="2">
        <v>41607</v>
      </c>
      <c r="B85" s="40">
        <v>2.2918950178901145</v>
      </c>
      <c r="C85" s="40">
        <v>2.6031929797204034</v>
      </c>
      <c r="D85" s="40">
        <v>2.50257799917404</v>
      </c>
      <c r="E85" s="40">
        <v>1.659288677282885</v>
      </c>
      <c r="F85" s="40">
        <v>2.1590986411220321</v>
      </c>
      <c r="G85" s="40">
        <v>0.8774258590271361</v>
      </c>
      <c r="H85" s="40">
        <v>0.99878441942814944</v>
      </c>
      <c r="I85" s="40">
        <v>1.427073856683031</v>
      </c>
      <c r="J85" s="40">
        <v>1.8416157618916533</v>
      </c>
      <c r="K85" s="40">
        <v>3.1265908019661981</v>
      </c>
    </row>
    <row r="86" spans="1:11" x14ac:dyDescent="0.15">
      <c r="A86" s="2">
        <v>41639</v>
      </c>
      <c r="B86" s="40">
        <v>2.3219690913889464</v>
      </c>
      <c r="C86" s="40">
        <v>2.5411090650626234</v>
      </c>
      <c r="D86" s="40">
        <v>2.480549949430066</v>
      </c>
      <c r="E86" s="40">
        <v>1.6424059166962095</v>
      </c>
      <c r="F86" s="40">
        <v>2.1313758851370403</v>
      </c>
      <c r="G86" s="40">
        <v>0.8729732000336049</v>
      </c>
      <c r="H86" s="40">
        <v>0.94922308546059997</v>
      </c>
      <c r="I86" s="40">
        <v>1.3762936349236412</v>
      </c>
      <c r="J86" s="40">
        <v>1.7868859344156747</v>
      </c>
      <c r="K86" s="40">
        <v>3.0185576728839809</v>
      </c>
    </row>
    <row r="87" spans="1:11" x14ac:dyDescent="0.15">
      <c r="A87" s="2">
        <v>41669</v>
      </c>
      <c r="B87" s="40">
        <v>2.2841258822362498</v>
      </c>
      <c r="C87" s="40">
        <v>2.4097221759031355</v>
      </c>
      <c r="D87" s="40">
        <v>2.4757612429639848</v>
      </c>
      <c r="E87" s="40">
        <v>1.640176118128158</v>
      </c>
      <c r="F87" s="40">
        <v>2.1275955093209049</v>
      </c>
      <c r="G87" s="40">
        <v>0.90086532806855413</v>
      </c>
      <c r="H87" s="40">
        <v>0.88963761605271108</v>
      </c>
      <c r="I87" s="40">
        <v>1.3210200377757571</v>
      </c>
      <c r="J87" s="40">
        <v>1.8131681980876317</v>
      </c>
      <c r="K87" s="40">
        <v>3.1746549053935769</v>
      </c>
    </row>
    <row r="88" spans="1:11" x14ac:dyDescent="0.15">
      <c r="A88" s="2">
        <v>41698</v>
      </c>
      <c r="B88" s="40">
        <v>2.3249764987388293</v>
      </c>
      <c r="C88" s="40">
        <v>2.3426197638266251</v>
      </c>
      <c r="D88" s="40">
        <v>2.5313102379705263</v>
      </c>
      <c r="E88" s="40">
        <v>1.6207457846013509</v>
      </c>
      <c r="F88" s="40">
        <v>2.1947890430679644</v>
      </c>
      <c r="G88" s="40">
        <v>0.88557506510963624</v>
      </c>
      <c r="H88" s="40">
        <v>0.8765481035181375</v>
      </c>
      <c r="I88" s="40">
        <v>1.316411210809963</v>
      </c>
      <c r="J88" s="40">
        <v>1.855405550448229</v>
      </c>
      <c r="K88" s="40">
        <v>3.2607366507305913</v>
      </c>
    </row>
    <row r="89" spans="1:11" x14ac:dyDescent="0.15">
      <c r="A89" s="2">
        <v>41729</v>
      </c>
      <c r="B89" s="40">
        <v>2.2613197098329696</v>
      </c>
      <c r="C89" s="40">
        <v>2.4082310111903245</v>
      </c>
      <c r="D89" s="40">
        <v>2.4470290041674971</v>
      </c>
      <c r="E89" s="40">
        <v>1.581885117547736</v>
      </c>
      <c r="F89" s="40">
        <v>2.1671412578446523</v>
      </c>
      <c r="G89" s="40">
        <v>0.83256321935646471</v>
      </c>
      <c r="H89" s="40">
        <v>0.87112643799658296</v>
      </c>
      <c r="I89" s="40">
        <v>1.2763864579917898</v>
      </c>
      <c r="J89" s="40">
        <v>1.7922245192240409</v>
      </c>
      <c r="K89" s="40">
        <v>3.1198370480102358</v>
      </c>
    </row>
    <row r="90" spans="1:11" x14ac:dyDescent="0.15">
      <c r="A90" s="2">
        <v>41759</v>
      </c>
      <c r="B90" s="40">
        <v>2.2813690921655239</v>
      </c>
      <c r="C90" s="40">
        <v>2.5006832233846281</v>
      </c>
      <c r="D90" s="40">
        <v>2.4556486758064433</v>
      </c>
      <c r="E90" s="40">
        <v>1.5438388956120117</v>
      </c>
      <c r="F90" s="40">
        <v>2.0857386456236924</v>
      </c>
      <c r="G90" s="40">
        <v>0.84718138284466094</v>
      </c>
      <c r="H90" s="40">
        <v>0.88112855204975138</v>
      </c>
      <c r="I90" s="40">
        <v>1.2706508236315532</v>
      </c>
      <c r="J90" s="40">
        <v>1.757519051374548</v>
      </c>
      <c r="K90" s="40">
        <v>3.047141606625817</v>
      </c>
    </row>
    <row r="91" spans="1:11" x14ac:dyDescent="0.15">
      <c r="A91" s="2">
        <v>41789</v>
      </c>
      <c r="B91" s="40">
        <v>2.3131974866184537</v>
      </c>
      <c r="C91" s="40">
        <v>2.5305065176408554</v>
      </c>
      <c r="D91" s="40">
        <v>2.4403248151149834</v>
      </c>
      <c r="E91" s="40">
        <v>1.5631528798362633</v>
      </c>
      <c r="F91" s="40">
        <v>2.1106473313821565</v>
      </c>
      <c r="G91" s="40">
        <v>0.86112744686213549</v>
      </c>
      <c r="H91" s="40">
        <v>0.87993058858763706</v>
      </c>
      <c r="I91" s="40">
        <v>1.2701613089438035</v>
      </c>
      <c r="J91" s="40">
        <v>1.7869512667472454</v>
      </c>
      <c r="K91" s="40">
        <v>3.1299104437411622</v>
      </c>
    </row>
    <row r="92" spans="1:11" x14ac:dyDescent="0.15">
      <c r="A92" s="2">
        <v>41820</v>
      </c>
      <c r="B92" s="40">
        <v>2.3961518060193971</v>
      </c>
      <c r="C92" s="40">
        <v>2.5871707767276866</v>
      </c>
      <c r="D92" s="40">
        <v>2.4671415713250382</v>
      </c>
      <c r="E92" s="40">
        <v>1.5904949659368606</v>
      </c>
      <c r="F92" s="40">
        <v>2.212336399014649</v>
      </c>
      <c r="G92" s="40">
        <v>0.91069478282785854</v>
      </c>
      <c r="H92" s="40">
        <v>0.87797949368426687</v>
      </c>
      <c r="I92" s="40">
        <v>1.289326270775512</v>
      </c>
      <c r="J92" s="40">
        <v>1.8315919155906299</v>
      </c>
      <c r="K92" s="40">
        <v>3.2889367719345501</v>
      </c>
    </row>
    <row r="93" spans="1:11" x14ac:dyDescent="0.15">
      <c r="A93" s="2">
        <v>41851</v>
      </c>
      <c r="B93" s="40">
        <v>2.5319863713224526</v>
      </c>
      <c r="C93" s="40">
        <v>2.8675097427362197</v>
      </c>
      <c r="D93" s="40">
        <v>2.6002676110820957</v>
      </c>
      <c r="E93" s="40">
        <v>1.6942785438165737</v>
      </c>
      <c r="F93" s="40">
        <v>2.2660056291540203</v>
      </c>
      <c r="G93" s="40">
        <v>0.90666218600352844</v>
      </c>
      <c r="H93" s="40">
        <v>0.96134806123707428</v>
      </c>
      <c r="I93" s="40">
        <v>1.3781685685389842</v>
      </c>
      <c r="J93" s="40">
        <v>1.9865928722426283</v>
      </c>
      <c r="K93" s="40">
        <v>3.4446030570331971</v>
      </c>
    </row>
    <row r="94" spans="1:11" x14ac:dyDescent="0.15">
      <c r="A94" s="2">
        <v>41880</v>
      </c>
      <c r="B94" s="40">
        <v>2.570987691537661</v>
      </c>
      <c r="C94" s="40">
        <v>2.8704920721618423</v>
      </c>
      <c r="D94" s="40">
        <v>2.6155914717735556</v>
      </c>
      <c r="E94" s="40">
        <v>1.7491954146228794</v>
      </c>
      <c r="F94" s="40">
        <v>2.299816388173241</v>
      </c>
      <c r="G94" s="40">
        <v>0.9350583886415188</v>
      </c>
      <c r="H94" s="40">
        <v>0.9399520814615161</v>
      </c>
      <c r="I94" s="40">
        <v>1.4137830711043182</v>
      </c>
      <c r="J94" s="40">
        <v>2.0663123165444826</v>
      </c>
      <c r="K94" s="40">
        <v>3.6504545148474854</v>
      </c>
    </row>
    <row r="95" spans="1:11" x14ac:dyDescent="0.15">
      <c r="A95" s="2">
        <v>41912</v>
      </c>
      <c r="B95" s="40">
        <v>2.6706864306308438</v>
      </c>
      <c r="C95" s="40">
        <v>2.9480326372280325</v>
      </c>
      <c r="D95" s="40">
        <v>2.7276472030798558</v>
      </c>
      <c r="E95" s="40">
        <v>1.8726420246345112</v>
      </c>
      <c r="F95" s="40">
        <v>2.4174264714451641</v>
      </c>
      <c r="G95" s="40">
        <v>1.0357892968159286</v>
      </c>
      <c r="H95" s="40">
        <v>0.96853584200976073</v>
      </c>
      <c r="I95" s="40">
        <v>1.525147662567367</v>
      </c>
      <c r="J95" s="40">
        <v>2.2941541563029397</v>
      </c>
      <c r="K95" s="40">
        <v>4.125735640697596</v>
      </c>
    </row>
    <row r="96" spans="1:11" x14ac:dyDescent="0.15">
      <c r="A96" s="2">
        <v>41943</v>
      </c>
      <c r="B96" s="40">
        <v>2.7145952017340589</v>
      </c>
      <c r="C96" s="40">
        <v>3.015135049304543</v>
      </c>
      <c r="D96" s="40">
        <v>2.7266894617866395</v>
      </c>
      <c r="E96" s="40">
        <v>1.9172038075133568</v>
      </c>
      <c r="F96" s="40">
        <v>2.4376273299984201</v>
      </c>
      <c r="G96" s="40">
        <v>1.0346971351760057</v>
      </c>
      <c r="H96" s="40">
        <v>0.99702270845445207</v>
      </c>
      <c r="I96" s="40">
        <v>1.5457534600837728</v>
      </c>
      <c r="J96" s="40">
        <v>2.3269603199417643</v>
      </c>
      <c r="K96" s="40">
        <v>4.1806006329540093</v>
      </c>
    </row>
    <row r="97" spans="1:11" x14ac:dyDescent="0.15">
      <c r="A97" s="2">
        <v>41971</v>
      </c>
      <c r="B97" s="40">
        <v>2.8465798019325468</v>
      </c>
      <c r="C97" s="40">
        <v>3.2358274268006224</v>
      </c>
      <c r="D97" s="40">
        <v>2.905787083618077</v>
      </c>
      <c r="E97" s="40">
        <v>2.0411158147352118</v>
      </c>
      <c r="F97" s="40">
        <v>2.5316126803860266</v>
      </c>
      <c r="G97" s="40">
        <v>1.0793917499789965</v>
      </c>
      <c r="H97" s="40">
        <v>1.1321547486919308</v>
      </c>
      <c r="I97" s="40">
        <v>1.6904373767554424</v>
      </c>
      <c r="J97" s="40">
        <v>2.4477551344212758</v>
      </c>
      <c r="K97" s="40">
        <v>4.3620698942832128</v>
      </c>
    </row>
    <row r="98" spans="1:11" x14ac:dyDescent="0.15">
      <c r="A98" s="2">
        <v>42004</v>
      </c>
      <c r="B98" s="40">
        <v>3.1619480932091673</v>
      </c>
      <c r="C98" s="40">
        <v>4.1007029602312031</v>
      </c>
      <c r="D98" s="40">
        <v>3.2678132924538166</v>
      </c>
      <c r="E98" s="40">
        <v>2.0564739226725686</v>
      </c>
      <c r="F98" s="40">
        <v>2.5929000309120069</v>
      </c>
      <c r="G98" s="40">
        <v>1.0386457195664955</v>
      </c>
      <c r="H98" s="40">
        <v>1.5153356940260396</v>
      </c>
      <c r="I98" s="40">
        <v>1.8970957001214563</v>
      </c>
      <c r="J98" s="40">
        <v>2.4838932469702164</v>
      </c>
      <c r="K98" s="40">
        <v>4.0586627163153999</v>
      </c>
    </row>
    <row r="99" spans="1:11" x14ac:dyDescent="0.15">
      <c r="A99" s="2">
        <v>42034</v>
      </c>
      <c r="B99" s="40">
        <v>3.3089133329605165</v>
      </c>
      <c r="C99" s="40">
        <v>4.1066676190824483</v>
      </c>
      <c r="D99" s="40">
        <v>3.406685779970172</v>
      </c>
      <c r="E99" s="40">
        <v>2.270556639375116</v>
      </c>
      <c r="F99" s="40">
        <v>2.7843802028765574</v>
      </c>
      <c r="G99" s="40">
        <v>1.1119885743089977</v>
      </c>
      <c r="H99" s="40">
        <v>1.4320155735250089</v>
      </c>
      <c r="I99" s="40">
        <v>1.9461718565999064</v>
      </c>
      <c r="J99" s="40">
        <v>2.6285670286388974</v>
      </c>
      <c r="K99" s="40">
        <v>4.4081880008080265</v>
      </c>
    </row>
    <row r="100" spans="1:11" x14ac:dyDescent="0.15">
      <c r="A100" s="2">
        <v>42062</v>
      </c>
      <c r="B100" s="40">
        <v>3.506363980025387</v>
      </c>
      <c r="C100" s="40">
        <v>4.2733472093428491</v>
      </c>
      <c r="D100" s="40">
        <v>3.6183466057709617</v>
      </c>
      <c r="E100" s="40">
        <v>2.4411460727833152</v>
      </c>
      <c r="F100" s="40">
        <v>3.0522127724237538</v>
      </c>
      <c r="G100" s="40">
        <v>1.2352348147525831</v>
      </c>
      <c r="H100" s="40">
        <v>1.4684301393513393</v>
      </c>
      <c r="I100" s="40">
        <v>2.0782530790935683</v>
      </c>
      <c r="J100" s="40">
        <v>2.8085716019021079</v>
      </c>
      <c r="K100" s="40">
        <v>4.809029694970036</v>
      </c>
    </row>
    <row r="101" spans="1:11" x14ac:dyDescent="0.15">
      <c r="A101" s="2">
        <v>42094</v>
      </c>
      <c r="B101" s="40">
        <v>3.939463407868959</v>
      </c>
      <c r="C101" s="40">
        <v>4.6479794312614642</v>
      </c>
      <c r="D101" s="40">
        <v>4.188202675234626</v>
      </c>
      <c r="E101" s="40">
        <v>2.9479007232383854</v>
      </c>
      <c r="F101" s="40">
        <v>3.5794674293259932</v>
      </c>
      <c r="G101" s="40">
        <v>1.5211291271108123</v>
      </c>
      <c r="H101" s="40">
        <v>1.6406726212497591</v>
      </c>
      <c r="I101" s="40">
        <v>2.4174959938302694</v>
      </c>
      <c r="J101" s="40">
        <v>3.3847281008357921</v>
      </c>
      <c r="K101" s="40">
        <v>5.912558076897179</v>
      </c>
    </row>
    <row r="102" spans="1:11" x14ac:dyDescent="0.15">
      <c r="A102" s="2">
        <v>42124</v>
      </c>
      <c r="B102" s="40">
        <v>4.2883022466379055</v>
      </c>
      <c r="C102" s="40">
        <v>5.2813618742509876</v>
      </c>
      <c r="D102" s="40">
        <v>4.6565381676173683</v>
      </c>
      <c r="E102" s="40">
        <v>3.3621535354456586</v>
      </c>
      <c r="F102" s="40">
        <v>4.3274210884680322</v>
      </c>
      <c r="G102" s="40">
        <v>1.6668906998235737</v>
      </c>
      <c r="H102" s="40">
        <v>1.9502404735479117</v>
      </c>
      <c r="I102" s="40">
        <v>2.7667277790349192</v>
      </c>
      <c r="J102" s="40">
        <v>3.9524520624017154</v>
      </c>
      <c r="K102" s="40">
        <v>6.8550871995151841</v>
      </c>
    </row>
    <row r="103" spans="1:11" x14ac:dyDescent="0.15">
      <c r="A103" s="2">
        <v>42153</v>
      </c>
      <c r="B103" s="40">
        <v>4.8784072387905288</v>
      </c>
      <c r="C103" s="40">
        <v>5.6210707534483753</v>
      </c>
      <c r="D103" s="40">
        <v>5.2292674609606804</v>
      </c>
      <c r="E103" s="40">
        <v>3.8766793430434978</v>
      </c>
      <c r="F103" s="40">
        <v>5.1748385381978554</v>
      </c>
      <c r="G103" s="40">
        <v>2.2417037721582793</v>
      </c>
      <c r="H103" s="40">
        <v>1.8990231312650867</v>
      </c>
      <c r="I103" s="40">
        <v>3.0463468811910928</v>
      </c>
      <c r="J103" s="40">
        <v>4.6511206828162033</v>
      </c>
      <c r="K103" s="40">
        <v>8.7719412834152575</v>
      </c>
    </row>
    <row r="104" spans="1:11" x14ac:dyDescent="0.15">
      <c r="A104" s="2">
        <v>42185</v>
      </c>
      <c r="B104" s="40">
        <v>4.4301409049135243</v>
      </c>
      <c r="C104" s="40">
        <v>5.3607331077083202</v>
      </c>
      <c r="D104" s="40">
        <v>4.7446503665932616</v>
      </c>
      <c r="E104" s="40">
        <v>3.4895002395916768</v>
      </c>
      <c r="F104" s="40">
        <v>4.2990655682916374</v>
      </c>
      <c r="G104" s="40">
        <v>1.9154834915567502</v>
      </c>
      <c r="H104" s="40">
        <v>1.7778438419392932</v>
      </c>
      <c r="I104" s="40">
        <v>2.7625530499997706</v>
      </c>
      <c r="J104" s="40">
        <v>4.1560789401229243</v>
      </c>
      <c r="K104" s="40">
        <v>7.6637734832671196</v>
      </c>
    </row>
    <row r="105" spans="1:11" x14ac:dyDescent="0.15">
      <c r="A105" s="2">
        <v>42216</v>
      </c>
      <c r="B105" s="40">
        <v>4.2105016360590026</v>
      </c>
      <c r="C105" s="40">
        <v>4.9051422276632248</v>
      </c>
      <c r="D105" s="40">
        <v>4.3270751627509796</v>
      </c>
      <c r="E105" s="40">
        <v>2.9791106930536988</v>
      </c>
      <c r="F105" s="40">
        <v>3.5986052107453554</v>
      </c>
      <c r="G105" s="40">
        <v>1.4930689742081829</v>
      </c>
      <c r="H105" s="40">
        <v>1.516969680954144</v>
      </c>
      <c r="I105" s="40">
        <v>2.3566807209720113</v>
      </c>
      <c r="J105" s="40">
        <v>3.6059060427740164</v>
      </c>
      <c r="K105" s="40">
        <v>6.2107871523803109</v>
      </c>
    </row>
    <row r="106" spans="1:11" x14ac:dyDescent="0.15">
      <c r="A106" s="2">
        <v>42247</v>
      </c>
      <c r="B106" s="40">
        <v>4.0742803503883582</v>
      </c>
      <c r="C106" s="40">
        <v>4.3114454014023691</v>
      </c>
      <c r="D106" s="40">
        <v>3.7974442276023979</v>
      </c>
      <c r="E106" s="40">
        <v>2.5810269013531548</v>
      </c>
      <c r="F106" s="40">
        <v>3.0182388210049784</v>
      </c>
      <c r="G106" s="40">
        <v>1.2176762160799801</v>
      </c>
      <c r="H106" s="40">
        <v>1.3580633511266156</v>
      </c>
      <c r="I106" s="40">
        <v>2.0292508116245895</v>
      </c>
      <c r="J106" s="40">
        <v>3.071230907792752</v>
      </c>
      <c r="K106" s="40">
        <v>5.3534846138307186</v>
      </c>
    </row>
    <row r="107" spans="1:11" x14ac:dyDescent="0.15">
      <c r="A107" s="2">
        <v>42277</v>
      </c>
      <c r="B107" s="40">
        <v>4.0520917285987075</v>
      </c>
      <c r="C107" s="40">
        <v>4.1542903591568479</v>
      </c>
      <c r="D107" s="40">
        <v>3.7093320286265041</v>
      </c>
      <c r="E107" s="40">
        <v>2.6349236363755835</v>
      </c>
      <c r="F107" s="40">
        <v>3.1797687192234467</v>
      </c>
      <c r="G107" s="40">
        <v>1.2560698983449554</v>
      </c>
      <c r="H107" s="40">
        <v>1.3059519405246387</v>
      </c>
      <c r="I107" s="40">
        <v>1.8962783029541761</v>
      </c>
      <c r="J107" s="40">
        <v>2.8576968486483247</v>
      </c>
      <c r="K107" s="40">
        <v>5.203360043094742</v>
      </c>
    </row>
    <row r="108" spans="1:11" x14ac:dyDescent="0.15">
      <c r="A108" s="2">
        <v>42307</v>
      </c>
      <c r="B108" s="40">
        <v>4.3531829002253666</v>
      </c>
      <c r="C108" s="40">
        <v>4.763861432109171</v>
      </c>
      <c r="D108" s="40">
        <v>4.1786252623024627</v>
      </c>
      <c r="E108" s="40">
        <v>2.9991652921318126</v>
      </c>
      <c r="F108" s="40">
        <v>3.7751468549395621</v>
      </c>
      <c r="G108" s="40">
        <v>1.4415693522641353</v>
      </c>
      <c r="H108" s="40">
        <v>1.4112317883128107</v>
      </c>
      <c r="I108" s="40">
        <v>2.1658946804531256</v>
      </c>
      <c r="J108" s="40">
        <v>3.3062686372142345</v>
      </c>
      <c r="K108" s="40">
        <v>6.1869705743720971</v>
      </c>
    </row>
    <row r="109" spans="1:11" x14ac:dyDescent="0.15">
      <c r="A109" s="2">
        <v>42338</v>
      </c>
      <c r="B109" s="40">
        <v>4.4467121540981998</v>
      </c>
      <c r="C109" s="40">
        <v>4.8003721994995443</v>
      </c>
      <c r="D109" s="40">
        <v>4.3242019388713304</v>
      </c>
      <c r="E109" s="40">
        <v>3.169504043051536</v>
      </c>
      <c r="F109" s="40">
        <v>4.0709923750462131</v>
      </c>
      <c r="G109" s="40">
        <v>1.5807779551373606</v>
      </c>
      <c r="H109" s="40">
        <v>1.4215245846766391</v>
      </c>
      <c r="I109" s="40">
        <v>2.1921899316988478</v>
      </c>
      <c r="J109" s="40">
        <v>3.4572003229283865</v>
      </c>
      <c r="K109" s="40">
        <v>6.734354588916573</v>
      </c>
    </row>
    <row r="110" spans="1:11" x14ac:dyDescent="0.15">
      <c r="A110" s="2">
        <v>42369</v>
      </c>
      <c r="B110" s="40">
        <v>4.5166484430301388</v>
      </c>
      <c r="C110" s="40">
        <v>4.9607020910833581</v>
      </c>
      <c r="D110" s="40">
        <v>4.6249327049412301</v>
      </c>
      <c r="E110" s="40">
        <v>3.4794729400526205</v>
      </c>
      <c r="F110" s="40">
        <v>4.1168177048668877</v>
      </c>
      <c r="G110" s="40">
        <v>1.6485759892464087</v>
      </c>
      <c r="H110" s="40">
        <v>1.4923541743741535</v>
      </c>
      <c r="I110" s="40">
        <v>2.2804411173865469</v>
      </c>
      <c r="J110" s="40">
        <v>3.5548674920317938</v>
      </c>
      <c r="K110" s="40">
        <v>7.1472493434785545</v>
      </c>
    </row>
    <row r="111" spans="1:11" x14ac:dyDescent="0.15">
      <c r="A111" s="2">
        <v>42398</v>
      </c>
      <c r="B111" s="40">
        <v>3.8939626897686614</v>
      </c>
      <c r="C111" s="40">
        <v>4.2812843326885819</v>
      </c>
      <c r="D111" s="40">
        <v>3.6058959689591492</v>
      </c>
      <c r="E111" s="40">
        <v>2.549315566560888</v>
      </c>
      <c r="F111" s="40">
        <v>3.154310202656406</v>
      </c>
      <c r="G111" s="40">
        <v>1.2358229017894651</v>
      </c>
      <c r="H111" s="40">
        <v>1.2186723746102226</v>
      </c>
      <c r="I111" s="40">
        <v>1.7010727760562672</v>
      </c>
      <c r="J111" s="40">
        <v>2.5522215326031703</v>
      </c>
      <c r="K111" s="40">
        <v>4.9732408592014012</v>
      </c>
    </row>
    <row r="112" spans="1:11" x14ac:dyDescent="0.15">
      <c r="A112" s="2">
        <v>42429</v>
      </c>
      <c r="B112" s="40">
        <v>3.8049273339798075</v>
      </c>
      <c r="C112" s="40">
        <v>4.3201815252932629</v>
      </c>
      <c r="D112" s="40">
        <v>3.5082063570510926</v>
      </c>
      <c r="E112" s="40">
        <v>2.5228685640266262</v>
      </c>
      <c r="F112" s="40">
        <v>3.1397373966214785</v>
      </c>
      <c r="G112" s="40">
        <v>1.1985213811644124</v>
      </c>
      <c r="H112" s="40">
        <v>1.1964351778447242</v>
      </c>
      <c r="I112" s="40">
        <v>1.6463302561639603</v>
      </c>
      <c r="J112" s="40">
        <v>2.4968290486212581</v>
      </c>
      <c r="K112" s="40">
        <v>4.837169214194331</v>
      </c>
    </row>
    <row r="113" spans="1:11" x14ac:dyDescent="0.15">
      <c r="A113" s="2">
        <v>42460</v>
      </c>
      <c r="B113" s="40">
        <v>4.1635965748074604</v>
      </c>
      <c r="C113" s="40">
        <v>4.8336244676750555</v>
      </c>
      <c r="D113" s="40">
        <v>3.9755841081406182</v>
      </c>
      <c r="E113" s="40">
        <v>2.9329180114377635</v>
      </c>
      <c r="F113" s="40">
        <v>3.4152161034744966</v>
      </c>
      <c r="G113" s="40">
        <v>1.3715869948752417</v>
      </c>
      <c r="H113" s="40">
        <v>1.3247361837816904</v>
      </c>
      <c r="I113" s="40">
        <v>1.8740561833555778</v>
      </c>
      <c r="J113" s="40">
        <v>2.8726672857682889</v>
      </c>
      <c r="K113" s="40">
        <v>5.6879536731533245</v>
      </c>
    </row>
    <row r="114" spans="1:11" x14ac:dyDescent="0.15">
      <c r="A114" s="2">
        <v>42489</v>
      </c>
      <c r="B114" s="40">
        <v>4.1995477594793007</v>
      </c>
      <c r="C114" s="40">
        <v>4.7532369362920477</v>
      </c>
      <c r="D114" s="40">
        <v>3.9612179887423751</v>
      </c>
      <c r="E114" s="40">
        <v>2.8883031505681998</v>
      </c>
      <c r="F114" s="40">
        <v>3.3834971571091312</v>
      </c>
      <c r="G114" s="40">
        <v>1.3606653784760145</v>
      </c>
      <c r="H114" s="40">
        <v>1.3071410954318849</v>
      </c>
      <c r="I114" s="40">
        <v>1.8193182815263631</v>
      </c>
      <c r="J114" s="40">
        <v>2.7932325037682793</v>
      </c>
      <c r="K114" s="40">
        <v>5.5832603865059607</v>
      </c>
    </row>
    <row r="115" spans="1:11" x14ac:dyDescent="0.15">
      <c r="A115" s="2">
        <v>42521</v>
      </c>
      <c r="B115" s="40">
        <v>4.1748313200174101</v>
      </c>
      <c r="C115" s="40">
        <v>4.7350849130765296</v>
      </c>
      <c r="D115" s="40">
        <v>3.9458941280509157</v>
      </c>
      <c r="E115" s="40">
        <v>2.9455064369113333</v>
      </c>
      <c r="F115" s="40">
        <v>3.2843397301831683</v>
      </c>
      <c r="G115" s="40">
        <v>1.3716710073090821</v>
      </c>
      <c r="H115" s="40">
        <v>1.3149630921551028</v>
      </c>
      <c r="I115" s="40">
        <v>1.8204820334255414</v>
      </c>
      <c r="J115" s="40">
        <v>2.7753734442738578</v>
      </c>
      <c r="K115" s="40">
        <v>5.5198707157767153</v>
      </c>
    </row>
    <row r="116" spans="1:11" x14ac:dyDescent="0.15">
      <c r="A116" s="2">
        <v>42551</v>
      </c>
      <c r="B116" s="40">
        <v>4.2883022466379046</v>
      </c>
      <c r="C116" s="40">
        <v>4.7817615442021468</v>
      </c>
      <c r="D116" s="40">
        <v>4.0378372921996748</v>
      </c>
      <c r="E116" s="40">
        <v>3.1378501731913206</v>
      </c>
      <c r="F116" s="40">
        <v>3.3783535441850177</v>
      </c>
      <c r="G116" s="40">
        <v>1.4457699739561458</v>
      </c>
      <c r="H116" s="40">
        <v>1.3035780349875818</v>
      </c>
      <c r="I116" s="40">
        <v>1.82370082340065</v>
      </c>
      <c r="J116" s="40">
        <v>2.8575848503656314</v>
      </c>
      <c r="K116" s="40">
        <v>5.8858662716315404</v>
      </c>
    </row>
    <row r="117" spans="1:11" x14ac:dyDescent="0.15">
      <c r="A117" s="2">
        <v>42580</v>
      </c>
      <c r="B117" s="40">
        <v>4.3265003803517343</v>
      </c>
      <c r="C117" s="40">
        <v>4.9943995304410711</v>
      </c>
      <c r="D117" s="40">
        <v>4.1422310931602455</v>
      </c>
      <c r="E117" s="40">
        <v>3.1509939703769598</v>
      </c>
      <c r="F117" s="40">
        <v>3.3617796803184299</v>
      </c>
      <c r="G117" s="40">
        <v>1.4255229774006555</v>
      </c>
      <c r="H117" s="40">
        <v>1.313522893434105</v>
      </c>
      <c r="I117" s="40">
        <v>1.8782540027061858</v>
      </c>
      <c r="J117" s="40">
        <v>2.8946376155565656</v>
      </c>
      <c r="K117" s="40">
        <v>5.7242542589724605</v>
      </c>
    </row>
    <row r="118" spans="1:11" x14ac:dyDescent="0.15">
      <c r="A118" s="2">
        <v>42613</v>
      </c>
      <c r="B118" s="40">
        <v>4.4506443149216812</v>
      </c>
      <c r="C118" s="40">
        <v>5.2381552707637411</v>
      </c>
      <c r="D118" s="40">
        <v>4.3079203368866557</v>
      </c>
      <c r="E118" s="40">
        <v>3.1632121480424842</v>
      </c>
      <c r="F118" s="40">
        <v>3.4322186017514276</v>
      </c>
      <c r="G118" s="40">
        <v>1.480635133999832</v>
      </c>
      <c r="H118" s="40">
        <v>1.3673123337385287</v>
      </c>
      <c r="I118" s="40">
        <v>1.9436827205933296</v>
      </c>
      <c r="J118" s="40">
        <v>3.0025852936921673</v>
      </c>
      <c r="K118" s="40">
        <v>5.9513702780957507</v>
      </c>
    </row>
    <row r="119" spans="1:11" x14ac:dyDescent="0.15">
      <c r="A119" s="2">
        <v>42643</v>
      </c>
      <c r="B119" s="40">
        <v>4.4739564112323276</v>
      </c>
      <c r="C119" s="40">
        <v>5.1707334702489609</v>
      </c>
      <c r="D119" s="40">
        <v>4.2782303567969517</v>
      </c>
      <c r="E119" s="40">
        <v>3.1467361205844293</v>
      </c>
      <c r="F119" s="40">
        <v>3.3956417987355096</v>
      </c>
      <c r="G119" s="40">
        <v>1.4779467361169454</v>
      </c>
      <c r="H119" s="40">
        <v>1.3400542606979915</v>
      </c>
      <c r="I119" s="40">
        <v>1.8921636087392235</v>
      </c>
      <c r="J119" s="40">
        <v>2.9530633863614129</v>
      </c>
      <c r="K119" s="40">
        <v>5.8319439768365768</v>
      </c>
    </row>
    <row r="120" spans="1:11" x14ac:dyDescent="0.15">
      <c r="A120" s="2">
        <v>42674</v>
      </c>
      <c r="B120" s="40">
        <v>4.5278831882400876</v>
      </c>
      <c r="C120" s="40">
        <v>5.1759197625962514</v>
      </c>
      <c r="D120" s="40">
        <v>4.3309061279238454</v>
      </c>
      <c r="E120" s="40">
        <v>3.1750600778999618</v>
      </c>
      <c r="F120" s="40">
        <v>3.4503641251226047</v>
      </c>
      <c r="G120" s="40">
        <v>1.5178526421910443</v>
      </c>
      <c r="H120" s="40">
        <v>1.3765921462924808</v>
      </c>
      <c r="I120" s="40">
        <v>1.9348298936460078</v>
      </c>
      <c r="J120" s="40">
        <v>3.0109851648941421</v>
      </c>
      <c r="K120" s="40">
        <v>5.9999393980203353</v>
      </c>
    </row>
    <row r="121" spans="1:11" x14ac:dyDescent="0.15">
      <c r="A121" s="2">
        <v>42704</v>
      </c>
      <c r="B121" s="40">
        <v>4.579843884836106</v>
      </c>
      <c r="C121" s="40">
        <v>5.3548468485777851</v>
      </c>
      <c r="D121" s="40">
        <v>4.4132718791404422</v>
      </c>
      <c r="E121" s="40">
        <v>3.2246732841781487</v>
      </c>
      <c r="F121" s="40">
        <v>3.489369856463798</v>
      </c>
      <c r="G121" s="40">
        <v>1.50810719986558</v>
      </c>
      <c r="H121" s="40">
        <v>1.4762565403519916</v>
      </c>
      <c r="I121" s="40">
        <v>2.0125796038625494</v>
      </c>
      <c r="J121" s="40">
        <v>3.0732235439056641</v>
      </c>
      <c r="K121" s="40">
        <v>6.0702376944313512</v>
      </c>
    </row>
    <row r="122" spans="1:11" x14ac:dyDescent="0.15">
      <c r="A122" s="2">
        <v>42734</v>
      </c>
      <c r="B122" s="40">
        <v>4.4773268347953126</v>
      </c>
      <c r="C122" s="40">
        <v>5.1836992011171876</v>
      </c>
      <c r="D122" s="40">
        <v>4.2791880980901684</v>
      </c>
      <c r="E122" s="40">
        <v>3.0786105239039334</v>
      </c>
      <c r="F122" s="40">
        <v>3.3129153575393531</v>
      </c>
      <c r="G122" s="40">
        <v>1.4088885155002939</v>
      </c>
      <c r="H122" s="40">
        <v>1.3804987403766555</v>
      </c>
      <c r="I122" s="40">
        <v>1.883966546750963</v>
      </c>
      <c r="J122" s="40">
        <v>2.9229825142681185</v>
      </c>
      <c r="K122" s="40">
        <v>5.7173658339505762</v>
      </c>
    </row>
    <row r="123" spans="1:11" x14ac:dyDescent="0.15">
      <c r="A123" s="2">
        <v>42761</v>
      </c>
      <c r="B123" s="40">
        <v>4.4773268347953126</v>
      </c>
      <c r="C123" s="40">
        <v>5.2485278554583221</v>
      </c>
      <c r="D123" s="40">
        <v>4.2638642373987086</v>
      </c>
      <c r="E123" s="40">
        <v>3.0521378056286319</v>
      </c>
      <c r="F123" s="40">
        <v>3.2604790813407525</v>
      </c>
      <c r="G123" s="40">
        <v>1.3635218012265813</v>
      </c>
      <c r="H123" s="40">
        <v>1.4274923806000406</v>
      </c>
      <c r="I123" s="40">
        <v>1.8932673258182064</v>
      </c>
      <c r="J123" s="40">
        <v>2.9043534665801833</v>
      </c>
      <c r="K123" s="40">
        <v>5.5254662985657532</v>
      </c>
    </row>
    <row r="124" spans="1:11" x14ac:dyDescent="0.15">
      <c r="A124" s="2">
        <v>42794</v>
      </c>
      <c r="B124" s="40">
        <v>4.6125618668236061</v>
      </c>
      <c r="C124" s="40">
        <v>5.3538274738750404</v>
      </c>
      <c r="D124" s="40">
        <v>4.3692157796524951</v>
      </c>
      <c r="E124" s="40">
        <v>3.1517344659930524</v>
      </c>
      <c r="F124" s="40">
        <v>3.3346328343300531</v>
      </c>
      <c r="G124" s="40">
        <v>1.3839368226497519</v>
      </c>
      <c r="H124" s="40">
        <v>1.4438586755456917</v>
      </c>
      <c r="I124" s="40">
        <v>1.9551955518816311</v>
      </c>
      <c r="J124" s="40">
        <v>3.0104065071002291</v>
      </c>
      <c r="K124" s="40">
        <v>5.7289677462797117</v>
      </c>
    </row>
    <row r="125" spans="1:11" x14ac:dyDescent="0.15">
      <c r="A125" s="2">
        <v>42803</v>
      </c>
      <c r="B125" s="40">
        <v>4.6403374121223466</v>
      </c>
      <c r="C125" s="40">
        <v>5.3439556346484736</v>
      </c>
      <c r="D125" s="40">
        <v>4.3941170532761173</v>
      </c>
      <c r="E125" s="40">
        <v>3.2089377523361864</v>
      </c>
      <c r="F125" s="40">
        <v>3.3324896622783391</v>
      </c>
      <c r="G125" s="40">
        <v>1.3974628244980254</v>
      </c>
      <c r="H125" s="40">
        <v>1.4311435265930288</v>
      </c>
      <c r="I125" s="40">
        <v>1.9465366835841726</v>
      </c>
      <c r="J125" s="40">
        <v>3.0089831955910058</v>
      </c>
      <c r="K125" s="40">
        <v>5.7489596660157565</v>
      </c>
    </row>
  </sheetData>
  <phoneticPr fontId="16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7"/>
  <sheetViews>
    <sheetView workbookViewId="0">
      <pane xSplit="1" ySplit="1" topLeftCell="B107" activePane="bottomRight" state="frozen"/>
      <selection pane="topRight" activeCell="B1" sqref="B1"/>
      <selection pane="bottomLeft" activeCell="A2" sqref="A2"/>
      <selection pane="bottomRight" activeCell="M1" sqref="M1:M1048576"/>
    </sheetView>
  </sheetViews>
  <sheetFormatPr defaultColWidth="8.5" defaultRowHeight="13.5" x14ac:dyDescent="0.15"/>
  <cols>
    <col min="1" max="1" width="12.25" style="2" customWidth="1"/>
    <col min="2" max="5" width="8.5" style="1"/>
    <col min="6" max="6" width="9.5" style="3" bestFit="1" customWidth="1"/>
    <col min="7" max="7" width="8.5" style="3"/>
    <col min="8" max="9" width="11.625" style="15" bestFit="1" customWidth="1"/>
    <col min="10" max="10" width="8.5" style="3"/>
    <col min="11" max="11" width="8.5" style="1"/>
    <col min="12" max="12" width="8.5" style="3"/>
    <col min="13" max="13" width="8.5" style="12"/>
    <col min="14" max="20" width="8.5" style="1"/>
  </cols>
  <sheetData>
    <row r="1" spans="1:13" x14ac:dyDescent="0.15">
      <c r="A1" s="6" t="s">
        <v>5</v>
      </c>
      <c r="B1" s="4" t="s">
        <v>6</v>
      </c>
      <c r="C1" s="4" t="s">
        <v>13</v>
      </c>
      <c r="D1" s="11" t="s">
        <v>0</v>
      </c>
      <c r="E1" s="9" t="s">
        <v>14</v>
      </c>
      <c r="F1" s="9" t="s">
        <v>7</v>
      </c>
      <c r="G1" s="9" t="s">
        <v>8</v>
      </c>
      <c r="H1" s="13" t="s">
        <v>9</v>
      </c>
      <c r="I1" s="14" t="s">
        <v>41</v>
      </c>
      <c r="J1" s="7" t="s">
        <v>10</v>
      </c>
      <c r="K1" s="4" t="s">
        <v>12</v>
      </c>
      <c r="L1" s="4" t="s">
        <v>16</v>
      </c>
      <c r="M1" s="11" t="s">
        <v>66</v>
      </c>
    </row>
    <row r="2" spans="1:13" x14ac:dyDescent="0.15">
      <c r="A2" s="2">
        <v>39080</v>
      </c>
      <c r="B2" s="1">
        <f>参数!B$2</f>
        <v>1000</v>
      </c>
      <c r="C2" s="1">
        <f>B2</f>
        <v>1000</v>
      </c>
      <c r="D2" s="12">
        <v>2.3043</v>
      </c>
      <c r="E2" s="3" t="s">
        <v>42</v>
      </c>
      <c r="F2" s="3">
        <f>(B2-G2)/D2</f>
        <v>433.92787397474285</v>
      </c>
      <c r="G2" s="3">
        <f>IF(B2/(1+参数!B$4)/D2*参数!B$4&lt;参数!B$3,参数!B$3,B2/(1+参数!B$4)/D2*参数!B$4)</f>
        <v>0.1</v>
      </c>
      <c r="H2" s="15">
        <f>F2</f>
        <v>433.92787397474285</v>
      </c>
      <c r="I2" s="15">
        <f>D2*H2</f>
        <v>999.9</v>
      </c>
      <c r="J2" s="8">
        <f>I2/C2-1</f>
        <v>-9.9999999999988987E-5</v>
      </c>
      <c r="K2" s="1">
        <f>IF(J2&gt;参数!B$6,I2,0)</f>
        <v>0</v>
      </c>
      <c r="L2" s="1">
        <f>IF(A2=MAX(A:A),-B2+K2+#REF!,-B2+K2)</f>
        <v>-1000</v>
      </c>
      <c r="M2" s="12">
        <v>1</v>
      </c>
    </row>
    <row r="3" spans="1:13" x14ac:dyDescent="0.15">
      <c r="A3" s="2">
        <v>39113</v>
      </c>
      <c r="B3" s="1">
        <f>参数!B$2</f>
        <v>1000</v>
      </c>
      <c r="C3" s="1">
        <f>IF(J2&lt;参数!B$6,C2+B3,B3)</f>
        <v>2000</v>
      </c>
      <c r="D3" s="12">
        <v>2.8818999999999999</v>
      </c>
      <c r="E3" s="3" t="s">
        <v>42</v>
      </c>
      <c r="F3" s="3">
        <f>(B3-G3)/D3</f>
        <v>346.95860369894859</v>
      </c>
      <c r="G3" s="3">
        <f>IF(B3/(1+参数!B$4)/D3*参数!B$4&lt;参数!B$3,参数!B$3,B3/(1+参数!B$4)/D3*参数!B$4)</f>
        <v>0.1</v>
      </c>
      <c r="H3" s="15">
        <f>IF(J2&lt;参数!B$6,H2+F3,F3)+IFERROR(E3*H2,0)</f>
        <v>780.88647767369139</v>
      </c>
      <c r="I3" s="15">
        <f>D3*H3</f>
        <v>2250.4367400078113</v>
      </c>
      <c r="J3" s="8">
        <f>I3/C3-1</f>
        <v>0.12521837000390557</v>
      </c>
      <c r="K3" s="1">
        <f>IF(J3&gt;参数!B$6,I3,0)</f>
        <v>0</v>
      </c>
      <c r="L3" s="1">
        <f>IF(A3=MAX(A:A),-B3+K3+I3,-B3+K3)</f>
        <v>-1000</v>
      </c>
      <c r="M3" s="12">
        <f>M2*(IFERROR(D3+E3,D3))/D2</f>
        <v>1.2506618061884303</v>
      </c>
    </row>
    <row r="4" spans="1:13" x14ac:dyDescent="0.15">
      <c r="A4" s="2">
        <v>39141</v>
      </c>
      <c r="B4" s="1">
        <f>参数!B$2</f>
        <v>1000</v>
      </c>
      <c r="C4" s="1">
        <f>IF(J3&lt;参数!B$6,C3+B4,B4)</f>
        <v>3000</v>
      </c>
      <c r="D4" s="12">
        <v>2.9813000000000001</v>
      </c>
      <c r="E4" s="3" t="s">
        <v>42</v>
      </c>
      <c r="F4" s="3">
        <f t="shared" ref="F4:F67" si="0">(B4-G4)/D4</f>
        <v>335.39060141548987</v>
      </c>
      <c r="G4" s="3">
        <f>IF(B4/(1+参数!B$4)/D4*参数!B$4&lt;参数!B$3,参数!B$3,B4/(1+参数!B$4)/D4*参数!B$4)</f>
        <v>0.1</v>
      </c>
      <c r="H4" s="15">
        <f>IF(J3&lt;参数!B$6,H3+F4,F4)+IFERROR(E4*H3,0)</f>
        <v>1116.2770790891814</v>
      </c>
      <c r="I4" s="15">
        <f t="shared" ref="I4:I67" si="1">D4*H4</f>
        <v>3327.9568558885767</v>
      </c>
      <c r="J4" s="8">
        <f t="shared" ref="J4:J67" si="2">I4/C4-1</f>
        <v>0.10931895196285879</v>
      </c>
      <c r="K4" s="1">
        <f>IF(J4&gt;参数!B$6,I4,0)</f>
        <v>0</v>
      </c>
      <c r="L4" s="1">
        <f t="shared" ref="L4:L67" si="3">IF(A4=MAX(A:A),-B4+K4+I4,-B4+K4)</f>
        <v>-1000</v>
      </c>
      <c r="M4" s="12">
        <f t="shared" ref="M4:M67" si="4">M3*(IFERROR(D4+E4,D4))/D3</f>
        <v>1.2937985505359546</v>
      </c>
    </row>
    <row r="5" spans="1:13" x14ac:dyDescent="0.15">
      <c r="A5" s="2">
        <v>39171</v>
      </c>
      <c r="B5" s="1">
        <f>参数!B$2</f>
        <v>1000</v>
      </c>
      <c r="C5" s="1">
        <f>IF(J4&lt;参数!B$6,C4+B5,B5)</f>
        <v>4000</v>
      </c>
      <c r="D5" s="12">
        <v>3.1823999999999999</v>
      </c>
      <c r="E5" s="3" t="s">
        <v>42</v>
      </c>
      <c r="F5" s="3">
        <f t="shared" si="0"/>
        <v>314.19683257918552</v>
      </c>
      <c r="G5" s="3">
        <f>IF(B5/(1+参数!B$4)/D5*参数!B$4&lt;参数!B$3,参数!B$3,B5/(1+参数!B$4)/D5*参数!B$4)</f>
        <v>0.1</v>
      </c>
      <c r="H5" s="15">
        <f>IF(J4&lt;参数!B$6,H4+F5,F5)+IFERROR(E5*H4,0)</f>
        <v>1430.4739116683668</v>
      </c>
      <c r="I5" s="15">
        <f t="shared" si="1"/>
        <v>4552.3401764934106</v>
      </c>
      <c r="J5" s="8">
        <f t="shared" si="2"/>
        <v>0.13808504412335254</v>
      </c>
      <c r="K5" s="1">
        <f>IF(J5&gt;参数!B$6,I5,0)</f>
        <v>0</v>
      </c>
      <c r="L5" s="1">
        <f t="shared" si="3"/>
        <v>-1000</v>
      </c>
      <c r="M5" s="12">
        <f t="shared" si="4"/>
        <v>1.3810701731545372</v>
      </c>
    </row>
    <row r="6" spans="1:13" x14ac:dyDescent="0.15">
      <c r="A6" s="2">
        <v>39202</v>
      </c>
      <c r="B6" s="1">
        <f>参数!B$2</f>
        <v>1000</v>
      </c>
      <c r="C6" s="1">
        <f>IF(J5&lt;参数!B$6,C5+B6,B6)</f>
        <v>5000</v>
      </c>
      <c r="D6" s="12">
        <v>3.9056999999999999</v>
      </c>
      <c r="E6" s="3" t="s">
        <v>42</v>
      </c>
      <c r="F6" s="3">
        <f t="shared" si="0"/>
        <v>256.0104462708349</v>
      </c>
      <c r="G6" s="3">
        <f>IF(B6/(1+参数!B$4)/D6*参数!B$4&lt;参数!B$3,参数!B$3,B6/(1+参数!B$4)/D6*参数!B$4)</f>
        <v>0.1</v>
      </c>
      <c r="H6" s="15">
        <f>IF(J5&lt;参数!B$6,H5+F6,F6)+IFERROR(E6*H5,0)</f>
        <v>1686.4843579392018</v>
      </c>
      <c r="I6" s="15">
        <f t="shared" si="1"/>
        <v>6586.9019568031408</v>
      </c>
      <c r="J6" s="8">
        <f t="shared" si="2"/>
        <v>0.31738039136062812</v>
      </c>
      <c r="K6" s="1">
        <f>IF(J6&gt;参数!B$6,I6,0)</f>
        <v>0</v>
      </c>
      <c r="L6" s="1">
        <f t="shared" si="3"/>
        <v>-1000</v>
      </c>
      <c r="M6" s="12">
        <f t="shared" si="4"/>
        <v>1.6949615935425073</v>
      </c>
    </row>
    <row r="7" spans="1:13" x14ac:dyDescent="0.15">
      <c r="A7" s="2">
        <v>39233</v>
      </c>
      <c r="B7" s="1">
        <f>参数!B$2</f>
        <v>1000</v>
      </c>
      <c r="C7" s="1">
        <f>IF(J6&lt;参数!B$6,C6+B7,B7)</f>
        <v>6000</v>
      </c>
      <c r="D7" s="12">
        <v>1.0704</v>
      </c>
      <c r="E7" s="9">
        <v>2.99</v>
      </c>
      <c r="F7" s="3">
        <f t="shared" si="0"/>
        <v>934.13677130044834</v>
      </c>
      <c r="G7" s="3">
        <f>IF(B7/(1+参数!B$4)/D7*参数!B$4&lt;参数!B$3,参数!B$3,B7/(1+参数!B$4)/D7*参数!B$4)</f>
        <v>0.1</v>
      </c>
      <c r="H7" s="15">
        <f>IF(J6&lt;参数!B$6,H6+F7,F7)+IFERROR(E7*H6,0)</f>
        <v>7663.2093594778635</v>
      </c>
      <c r="I7" s="15">
        <f t="shared" si="1"/>
        <v>8202.6992983851051</v>
      </c>
      <c r="J7" s="8">
        <f t="shared" si="2"/>
        <v>0.36711654973085084</v>
      </c>
      <c r="K7" s="1">
        <f>IF(J7&gt;参数!B$6,I7,0)</f>
        <v>0</v>
      </c>
      <c r="L7" s="1">
        <f t="shared" si="3"/>
        <v>-1000</v>
      </c>
      <c r="M7" s="12">
        <f t="shared" si="4"/>
        <v>1.762096949181964</v>
      </c>
    </row>
    <row r="8" spans="1:13" x14ac:dyDescent="0.15">
      <c r="A8" s="2">
        <v>39262</v>
      </c>
      <c r="B8" s="1">
        <f>参数!B$2</f>
        <v>1000</v>
      </c>
      <c r="C8" s="1">
        <f>IF(J7&lt;参数!B$6,C7+B8,B8)</f>
        <v>7000</v>
      </c>
      <c r="D8" s="12">
        <v>0.95730000000000004</v>
      </c>
      <c r="E8" s="3">
        <v>0.13</v>
      </c>
      <c r="F8" s="3">
        <f t="shared" si="0"/>
        <v>1044.495508182687</v>
      </c>
      <c r="G8" s="3">
        <f>IF(B8/(1+参数!B$4)/D8*参数!B$4&lt;参数!B$3,参数!B$3,B8/(1+参数!B$4)/D8*参数!B$4)</f>
        <v>0.10445001671356943</v>
      </c>
      <c r="H8" s="15">
        <f>IF(J7&lt;参数!B$6,H7+F8,F8)+IFERROR(E8*H7,0)</f>
        <v>9703.9220843926723</v>
      </c>
      <c r="I8" s="15">
        <f t="shared" si="1"/>
        <v>9289.5646113891053</v>
      </c>
      <c r="J8" s="8">
        <f t="shared" si="2"/>
        <v>0.32708065876987225</v>
      </c>
      <c r="K8" s="1">
        <f>IF(J8&gt;参数!B$6,I8,0)</f>
        <v>0</v>
      </c>
      <c r="L8" s="1">
        <f t="shared" si="3"/>
        <v>-1000</v>
      </c>
      <c r="M8" s="12">
        <f t="shared" si="4"/>
        <v>1.7899177997436</v>
      </c>
    </row>
    <row r="9" spans="1:13" x14ac:dyDescent="0.15">
      <c r="A9" s="2">
        <v>39294</v>
      </c>
      <c r="B9" s="1">
        <f>参数!B$2</f>
        <v>1000</v>
      </c>
      <c r="C9" s="1">
        <f>IF(J8&lt;参数!B$6,C8+B9,B9)</f>
        <v>8000</v>
      </c>
      <c r="D9" s="12">
        <v>1.0725</v>
      </c>
      <c r="E9" s="3" t="s">
        <v>42</v>
      </c>
      <c r="F9" s="3">
        <f t="shared" si="0"/>
        <v>932.30769230769226</v>
      </c>
      <c r="G9" s="3">
        <f>IF(B9/(1+参数!B$4)/D9*参数!B$4&lt;参数!B$3,参数!B$3,B9/(1+参数!B$4)/D9*参数!B$4)</f>
        <v>0.1</v>
      </c>
      <c r="H9" s="15">
        <f>IF(J8&lt;参数!B$6,H8+F9,F9)+IFERROR(E9*H8,0)</f>
        <v>10636.229776700364</v>
      </c>
      <c r="I9" s="15">
        <f t="shared" si="1"/>
        <v>11407.356435511141</v>
      </c>
      <c r="J9" s="8">
        <f t="shared" si="2"/>
        <v>0.42591955443889273</v>
      </c>
      <c r="K9" s="1">
        <f>IF(J9&gt;参数!B$6,I9,0)</f>
        <v>0</v>
      </c>
      <c r="L9" s="1">
        <f t="shared" si="3"/>
        <v>-1000</v>
      </c>
      <c r="M9" s="12">
        <f t="shared" si="4"/>
        <v>2.0053137367857627</v>
      </c>
    </row>
    <row r="10" spans="1:13" x14ac:dyDescent="0.15">
      <c r="A10" s="2">
        <v>39325</v>
      </c>
      <c r="B10" s="1">
        <f>参数!B$2</f>
        <v>1000</v>
      </c>
      <c r="C10" s="1">
        <f>IF(J9&lt;参数!B$6,C9+B10,B10)</f>
        <v>9000</v>
      </c>
      <c r="D10" s="12">
        <v>1.2290000000000001</v>
      </c>
      <c r="E10" s="3" t="s">
        <v>42</v>
      </c>
      <c r="F10" s="3">
        <f t="shared" si="0"/>
        <v>813.58828315703818</v>
      </c>
      <c r="G10" s="3">
        <f>IF(B10/(1+参数!B$4)/D10*参数!B$4&lt;参数!B$3,参数!B$3,B10/(1+参数!B$4)/D10*参数!B$4)</f>
        <v>0.1</v>
      </c>
      <c r="H10" s="15">
        <f>IF(J9&lt;参数!B$6,H9+F10,F10)+IFERROR(E10*H9,0)</f>
        <v>11449.818059857402</v>
      </c>
      <c r="I10" s="15">
        <f t="shared" si="1"/>
        <v>14071.826395564747</v>
      </c>
      <c r="J10" s="8">
        <f t="shared" si="2"/>
        <v>0.56353626617386077</v>
      </c>
      <c r="K10" s="1">
        <f>IF(J10&gt;参数!B$6,I10,0)</f>
        <v>0</v>
      </c>
      <c r="L10" s="1">
        <f t="shared" si="3"/>
        <v>-1000</v>
      </c>
      <c r="M10" s="12">
        <f t="shared" si="4"/>
        <v>2.2979306130626598</v>
      </c>
    </row>
    <row r="11" spans="1:13" x14ac:dyDescent="0.15">
      <c r="A11" s="2">
        <v>39353</v>
      </c>
      <c r="B11" s="1">
        <f>参数!B$2</f>
        <v>1000</v>
      </c>
      <c r="C11" s="1">
        <f>IF(J10&lt;参数!B$6,C10+B11,B11)</f>
        <v>10000</v>
      </c>
      <c r="D11" s="12">
        <v>1.3182</v>
      </c>
      <c r="E11" s="3" t="s">
        <v>42</v>
      </c>
      <c r="F11" s="3">
        <f t="shared" si="0"/>
        <v>758.53436504324077</v>
      </c>
      <c r="G11" s="3">
        <f>IF(B11/(1+参数!B$4)/D11*参数!B$4&lt;参数!B$3,参数!B$3,B11/(1+参数!B$4)/D11*参数!B$4)</f>
        <v>0.1</v>
      </c>
      <c r="H11" s="15">
        <f>IF(J10&lt;参数!B$6,H10+F11,F11)+IFERROR(E11*H10,0)</f>
        <v>12208.352424900642</v>
      </c>
      <c r="I11" s="15">
        <f t="shared" si="1"/>
        <v>16093.050166504026</v>
      </c>
      <c r="J11" s="8">
        <f t="shared" si="2"/>
        <v>0.6093050166504026</v>
      </c>
      <c r="K11" s="1">
        <f>IF(J11&gt;参数!B$6,I11,0)</f>
        <v>0</v>
      </c>
      <c r="L11" s="1">
        <f t="shared" si="3"/>
        <v>-1000</v>
      </c>
      <c r="M11" s="12">
        <f t="shared" si="4"/>
        <v>2.4647128837585011</v>
      </c>
    </row>
    <row r="12" spans="1:13" x14ac:dyDescent="0.15">
      <c r="A12" s="2">
        <v>39386</v>
      </c>
      <c r="B12" s="1">
        <f>参数!B$2</f>
        <v>1000</v>
      </c>
      <c r="C12" s="1">
        <f>IF(J11&lt;参数!B$6,C11+B12,B12)</f>
        <v>11000</v>
      </c>
      <c r="D12" s="12">
        <v>1.3624000000000001</v>
      </c>
      <c r="E12" s="3" t="s">
        <v>42</v>
      </c>
      <c r="F12" s="3">
        <f t="shared" si="0"/>
        <v>733.92542571931881</v>
      </c>
      <c r="G12" s="3">
        <f>IF(B12/(1+参数!B$4)/D12*参数!B$4&lt;参数!B$3,参数!B$3,B12/(1+参数!B$4)/D12*参数!B$4)</f>
        <v>0.1</v>
      </c>
      <c r="H12" s="15">
        <f>IF(J11&lt;参数!B$6,H11+F12,F12)+IFERROR(E12*H11,0)</f>
        <v>12942.277850619961</v>
      </c>
      <c r="I12" s="15">
        <f t="shared" si="1"/>
        <v>17632.559343684636</v>
      </c>
      <c r="J12" s="8">
        <f t="shared" si="2"/>
        <v>0.6029599403349668</v>
      </c>
      <c r="K12" s="1">
        <f>IF(J12&gt;参数!B$6,I12,0)</f>
        <v>0</v>
      </c>
      <c r="L12" s="1">
        <f t="shared" si="3"/>
        <v>-1000</v>
      </c>
      <c r="M12" s="12">
        <f t="shared" si="4"/>
        <v>2.5473561165472476</v>
      </c>
    </row>
    <row r="13" spans="1:13" x14ac:dyDescent="0.15">
      <c r="A13" s="2">
        <v>39416</v>
      </c>
      <c r="B13" s="1">
        <f>参数!B$2</f>
        <v>1000</v>
      </c>
      <c r="C13" s="1">
        <f>IF(J12&lt;参数!B$6,C12+B13,B13)</f>
        <v>12000</v>
      </c>
      <c r="D13" s="12">
        <v>1.2249000000000001</v>
      </c>
      <c r="E13" s="3" t="s">
        <v>42</v>
      </c>
      <c r="F13" s="3">
        <f t="shared" si="0"/>
        <v>816.311535635562</v>
      </c>
      <c r="G13" s="3">
        <f>IF(B13/(1+参数!B$4)/D13*参数!B$4&lt;参数!B$3,参数!B$3,B13/(1+参数!B$4)/D13*参数!B$4)</f>
        <v>0.1</v>
      </c>
      <c r="H13" s="15">
        <f>IF(J12&lt;参数!B$6,H12+F13,F13)+IFERROR(E13*H12,0)</f>
        <v>13758.589386255524</v>
      </c>
      <c r="I13" s="15">
        <f t="shared" si="1"/>
        <v>16852.896139224391</v>
      </c>
      <c r="J13" s="8">
        <f t="shared" si="2"/>
        <v>0.40440801160203255</v>
      </c>
      <c r="K13" s="1">
        <f>IF(J13&gt;参数!B$6,I13,0)</f>
        <v>0</v>
      </c>
      <c r="L13" s="1">
        <f t="shared" si="3"/>
        <v>-1000</v>
      </c>
      <c r="M13" s="12">
        <f t="shared" si="4"/>
        <v>2.2902646118311241</v>
      </c>
    </row>
    <row r="14" spans="1:13" x14ac:dyDescent="0.15">
      <c r="A14" s="2">
        <v>39444</v>
      </c>
      <c r="B14" s="1">
        <f>参数!B$2</f>
        <v>1000</v>
      </c>
      <c r="C14" s="1">
        <f>IF(J13&lt;参数!B$6,C13+B14,B14)</f>
        <v>13000</v>
      </c>
      <c r="D14" s="12">
        <v>1.347</v>
      </c>
      <c r="E14" s="3" t="s">
        <v>42</v>
      </c>
      <c r="F14" s="3">
        <f t="shared" si="0"/>
        <v>742.31625835189311</v>
      </c>
      <c r="G14" s="3">
        <f>IF(B14/(1+参数!B$4)/D14*参数!B$4&lt;参数!B$3,参数!B$3,B14/(1+参数!B$4)/D14*参数!B$4)</f>
        <v>0.1</v>
      </c>
      <c r="H14" s="15">
        <f>IF(J13&lt;参数!B$6,H13+F14,F14)+IFERROR(E14*H13,0)</f>
        <v>14500.905644607417</v>
      </c>
      <c r="I14" s="15">
        <f t="shared" si="1"/>
        <v>19532.71990328619</v>
      </c>
      <c r="J14" s="8">
        <f t="shared" si="2"/>
        <v>0.5025169156373992</v>
      </c>
      <c r="K14" s="1">
        <f>IF(J14&gt;参数!B$6,I14,0)</f>
        <v>0</v>
      </c>
      <c r="L14" s="1">
        <f t="shared" si="3"/>
        <v>-1000</v>
      </c>
      <c r="M14" s="12">
        <f t="shared" si="4"/>
        <v>2.5185618680190416</v>
      </c>
    </row>
    <row r="15" spans="1:13" x14ac:dyDescent="0.15">
      <c r="A15" s="2">
        <v>39478</v>
      </c>
      <c r="B15" s="1">
        <f>参数!B$2</f>
        <v>1000</v>
      </c>
      <c r="C15" s="1">
        <f>IF(J14&lt;参数!B$6,C14+B15,B15)</f>
        <v>14000</v>
      </c>
      <c r="D15" s="12">
        <v>1.2512000000000001</v>
      </c>
      <c r="E15" s="3" t="s">
        <v>42</v>
      </c>
      <c r="F15" s="3">
        <f t="shared" si="0"/>
        <v>799.15281329923266</v>
      </c>
      <c r="G15" s="3">
        <f>IF(B15/(1+参数!B$4)/D15*参数!B$4&lt;参数!B$3,参数!B$3,B15/(1+参数!B$4)/D15*参数!B$4)</f>
        <v>0.1</v>
      </c>
      <c r="H15" s="15">
        <f>IF(J14&lt;参数!B$6,H14+F15,F15)+IFERROR(E15*H14,0)</f>
        <v>15300.058457906651</v>
      </c>
      <c r="I15" s="15">
        <f t="shared" si="1"/>
        <v>19143.433142532802</v>
      </c>
      <c r="J15" s="8">
        <f t="shared" si="2"/>
        <v>0.36738808160948588</v>
      </c>
      <c r="K15" s="1">
        <f>IF(J15&gt;参数!B$6,I15,0)</f>
        <v>0</v>
      </c>
      <c r="L15" s="1">
        <f t="shared" si="3"/>
        <v>-1000</v>
      </c>
      <c r="M15" s="12">
        <f t="shared" si="4"/>
        <v>2.3394392050968267</v>
      </c>
    </row>
    <row r="16" spans="1:13" x14ac:dyDescent="0.15">
      <c r="A16" s="2">
        <v>39507</v>
      </c>
      <c r="B16" s="1">
        <f>参数!B$2</f>
        <v>1000</v>
      </c>
      <c r="C16" s="1">
        <f>IF(J15&lt;参数!B$6,C15+B16,B16)</f>
        <v>15000</v>
      </c>
      <c r="D16" s="12">
        <v>1.2544999999999999</v>
      </c>
      <c r="E16" s="3" t="s">
        <v>42</v>
      </c>
      <c r="F16" s="3">
        <f t="shared" si="0"/>
        <v>797.05061777600645</v>
      </c>
      <c r="G16" s="3">
        <f>IF(B16/(1+参数!B$4)/D16*参数!B$4&lt;参数!B$3,参数!B$3,B16/(1+参数!B$4)/D16*参数!B$4)</f>
        <v>0.1</v>
      </c>
      <c r="H16" s="15">
        <f>IF(J15&lt;参数!B$6,H15+F16,F16)+IFERROR(E16*H15,0)</f>
        <v>16097.109075682658</v>
      </c>
      <c r="I16" s="15">
        <f t="shared" si="1"/>
        <v>20193.823335443893</v>
      </c>
      <c r="J16" s="8">
        <f t="shared" si="2"/>
        <v>0.34625488902959289</v>
      </c>
      <c r="K16" s="1">
        <f>IF(J16&gt;参数!B$6,I16,0)</f>
        <v>0</v>
      </c>
      <c r="L16" s="1">
        <f t="shared" si="3"/>
        <v>-1000</v>
      </c>
      <c r="M16" s="12">
        <f t="shared" si="4"/>
        <v>2.3456094012100133</v>
      </c>
    </row>
    <row r="17" spans="1:13" x14ac:dyDescent="0.15">
      <c r="A17" s="2">
        <v>39538</v>
      </c>
      <c r="B17" s="1">
        <f>参数!B$2</f>
        <v>1000</v>
      </c>
      <c r="C17" s="1">
        <f>IF(J16&lt;参数!B$6,C16+B17,B17)</f>
        <v>16000</v>
      </c>
      <c r="D17" s="12">
        <v>1.1243000000000001</v>
      </c>
      <c r="E17" s="3" t="s">
        <v>42</v>
      </c>
      <c r="F17" s="3">
        <f t="shared" si="0"/>
        <v>889.35337543360311</v>
      </c>
      <c r="G17" s="3">
        <f>IF(B17/(1+参数!B$4)/D17*参数!B$4&lt;参数!B$3,参数!B$3,B17/(1+参数!B$4)/D17*参数!B$4)</f>
        <v>0.1</v>
      </c>
      <c r="H17" s="15">
        <f>IF(J16&lt;参数!B$6,H16+F17,F17)+IFERROR(E17*H16,0)</f>
        <v>16986.462451116262</v>
      </c>
      <c r="I17" s="15">
        <f t="shared" si="1"/>
        <v>19097.879733790014</v>
      </c>
      <c r="J17" s="8">
        <f t="shared" si="2"/>
        <v>0.19361748336187579</v>
      </c>
      <c r="K17" s="1">
        <f>IF(J17&gt;参数!B$6,I17,0)</f>
        <v>0</v>
      </c>
      <c r="L17" s="1">
        <f t="shared" si="3"/>
        <v>-1000</v>
      </c>
      <c r="M17" s="12">
        <f t="shared" si="4"/>
        <v>2.1021671181988189</v>
      </c>
    </row>
    <row r="18" spans="1:13" x14ac:dyDescent="0.15">
      <c r="A18" s="2">
        <v>39568</v>
      </c>
      <c r="B18" s="1">
        <f>参数!B$2</f>
        <v>1000</v>
      </c>
      <c r="C18" s="1">
        <f>IF(J17&lt;参数!B$6,C17+B18,B18)</f>
        <v>17000</v>
      </c>
      <c r="D18" s="12">
        <v>1.1762999999999999</v>
      </c>
      <c r="E18" s="3" t="s">
        <v>42</v>
      </c>
      <c r="F18" s="3">
        <f t="shared" si="0"/>
        <v>850.0382555470544</v>
      </c>
      <c r="G18" s="3">
        <f>IF(B18/(1+参数!B$4)/D18*参数!B$4&lt;参数!B$3,参数!B$3,B18/(1+参数!B$4)/D18*参数!B$4)</f>
        <v>0.1</v>
      </c>
      <c r="H18" s="15">
        <f>IF(J17&lt;参数!B$6,H17+F18,F18)+IFERROR(E18*H17,0)</f>
        <v>17836.500706663315</v>
      </c>
      <c r="I18" s="15">
        <f t="shared" si="1"/>
        <v>20981.075781248055</v>
      </c>
      <c r="J18" s="8">
        <f t="shared" si="2"/>
        <v>0.23418092830870907</v>
      </c>
      <c r="K18" s="1">
        <f>IF(J18&gt;参数!B$6,I18,0)</f>
        <v>0</v>
      </c>
      <c r="L18" s="1">
        <f t="shared" si="3"/>
        <v>-1000</v>
      </c>
      <c r="M18" s="12">
        <f t="shared" si="4"/>
        <v>2.1993944508914618</v>
      </c>
    </row>
    <row r="19" spans="1:13" x14ac:dyDescent="0.15">
      <c r="A19" s="2">
        <v>39598</v>
      </c>
      <c r="B19" s="1">
        <f>参数!B$2</f>
        <v>1000</v>
      </c>
      <c r="C19" s="1">
        <f>IF(J18&lt;参数!B$6,C18+B19,B19)</f>
        <v>18000</v>
      </c>
      <c r="D19" s="12">
        <v>1.1027</v>
      </c>
      <c r="E19" s="3" t="s">
        <v>42</v>
      </c>
      <c r="F19" s="3">
        <f t="shared" si="0"/>
        <v>906.77428130951296</v>
      </c>
      <c r="G19" s="3">
        <f>IF(B19/(1+参数!B$4)/D19*参数!B$4&lt;参数!B$3,参数!B$3,B19/(1+参数!B$4)/D19*参数!B$4)</f>
        <v>0.1</v>
      </c>
      <c r="H19" s="15">
        <f>IF(J18&lt;参数!B$6,H18+F19,F19)+IFERROR(E19*H18,0)</f>
        <v>18743.274987972829</v>
      </c>
      <c r="I19" s="15">
        <f t="shared" si="1"/>
        <v>20668.209329237638</v>
      </c>
      <c r="J19" s="8">
        <f t="shared" si="2"/>
        <v>0.14823385162431313</v>
      </c>
      <c r="K19" s="1">
        <f>IF(J19&gt;参数!B$6,I19,0)</f>
        <v>0</v>
      </c>
      <c r="L19" s="1">
        <f t="shared" si="3"/>
        <v>-1000</v>
      </c>
      <c r="M19" s="12">
        <f t="shared" si="4"/>
        <v>2.0617803800034133</v>
      </c>
    </row>
    <row r="20" spans="1:13" x14ac:dyDescent="0.15">
      <c r="A20" s="2">
        <v>39629</v>
      </c>
      <c r="B20" s="1">
        <f>参数!B$2</f>
        <v>1000</v>
      </c>
      <c r="C20" s="1">
        <f>IF(J19&lt;参数!B$6,C19+B20,B20)</f>
        <v>19000</v>
      </c>
      <c r="D20" s="12">
        <v>0.97250000000000003</v>
      </c>
      <c r="E20" s="3" t="s">
        <v>42</v>
      </c>
      <c r="F20" s="3">
        <f t="shared" si="0"/>
        <v>1028.171910044475</v>
      </c>
      <c r="G20" s="3">
        <f>IF(B20/(1+参数!B$4)/D20*参数!B$4&lt;参数!B$3,参数!B$3,B20/(1+参数!B$4)/D20*参数!B$4)</f>
        <v>0.10281748174796915</v>
      </c>
      <c r="H20" s="15">
        <f>IF(J19&lt;参数!B$6,H19+F20,F20)+IFERROR(E20*H19,0)</f>
        <v>19771.446898017304</v>
      </c>
      <c r="I20" s="15">
        <f t="shared" si="1"/>
        <v>19227.73210832183</v>
      </c>
      <c r="J20" s="8">
        <f t="shared" si="2"/>
        <v>1.1985900437990971E-2</v>
      </c>
      <c r="K20" s="1">
        <f>IF(J20&gt;参数!B$6,I20,0)</f>
        <v>0</v>
      </c>
      <c r="L20" s="1">
        <f t="shared" si="3"/>
        <v>-1000</v>
      </c>
      <c r="M20" s="12">
        <f t="shared" si="4"/>
        <v>1.8183380969922189</v>
      </c>
    </row>
    <row r="21" spans="1:13" x14ac:dyDescent="0.15">
      <c r="A21" s="2">
        <v>39660</v>
      </c>
      <c r="B21" s="1">
        <f>参数!B$2</f>
        <v>1000</v>
      </c>
      <c r="C21" s="1">
        <f>IF(J20&lt;参数!B$6,C20+B21,B21)</f>
        <v>20000</v>
      </c>
      <c r="D21" s="12">
        <v>0.9788</v>
      </c>
      <c r="E21" s="3" t="s">
        <v>42</v>
      </c>
      <c r="F21" s="3">
        <f t="shared" si="0"/>
        <v>1021.5548061893342</v>
      </c>
      <c r="G21" s="3">
        <f>IF(B21/(1+参数!B$4)/D21*参数!B$4&lt;参数!B$3,参数!B$3,B21/(1+参数!B$4)/D21*参数!B$4)</f>
        <v>0.10215570187975073</v>
      </c>
      <c r="H21" s="15">
        <f>IF(J20&lt;参数!B$6,H20+F21,F21)+IFERROR(E21*H20,0)</f>
        <v>20793.001704206639</v>
      </c>
      <c r="I21" s="15">
        <f t="shared" si="1"/>
        <v>20352.19006807746</v>
      </c>
      <c r="J21" s="8">
        <f t="shared" si="2"/>
        <v>1.7609503403873017E-2</v>
      </c>
      <c r="K21" s="1">
        <f>IF(J21&gt;参数!B$6,I21,0)</f>
        <v>0</v>
      </c>
      <c r="L21" s="1">
        <f t="shared" si="3"/>
        <v>-1000</v>
      </c>
      <c r="M21" s="12">
        <f t="shared" si="4"/>
        <v>1.8301175622992121</v>
      </c>
    </row>
    <row r="22" spans="1:13" x14ac:dyDescent="0.15">
      <c r="A22" s="2">
        <v>39689</v>
      </c>
      <c r="B22" s="1">
        <f>参数!B$2</f>
        <v>1000</v>
      </c>
      <c r="C22" s="1">
        <f>IF(J21&lt;参数!B$6,C21+B22,B22)</f>
        <v>21000</v>
      </c>
      <c r="D22" s="12">
        <v>0.93059999999999998</v>
      </c>
      <c r="E22" s="3" t="s">
        <v>42</v>
      </c>
      <c r="F22" s="3">
        <f t="shared" si="0"/>
        <v>1074.4600829469321</v>
      </c>
      <c r="G22" s="3">
        <f>IF(B22/(1+参数!B$4)/D22*参数!B$4&lt;参数!B$3,参数!B$3,B22/(1+参数!B$4)/D22*参数!B$4)</f>
        <v>0.1074468095851064</v>
      </c>
      <c r="H22" s="15">
        <f>IF(J21&lt;参数!B$6,H21+F22,F22)+IFERROR(E22*H21,0)</f>
        <v>21867.46178715357</v>
      </c>
      <c r="I22" s="15">
        <f t="shared" si="1"/>
        <v>20349.859939125112</v>
      </c>
      <c r="J22" s="8">
        <f t="shared" si="2"/>
        <v>-3.095905051785186E-2</v>
      </c>
      <c r="K22" s="1">
        <f>IF(J22&gt;参数!B$6,I22,0)</f>
        <v>0</v>
      </c>
      <c r="L22" s="1">
        <f t="shared" si="3"/>
        <v>-1000</v>
      </c>
      <c r="M22" s="12">
        <f t="shared" si="4"/>
        <v>1.7399953039187237</v>
      </c>
    </row>
    <row r="23" spans="1:13" x14ac:dyDescent="0.15">
      <c r="A23" s="2">
        <v>39717</v>
      </c>
      <c r="B23" s="1">
        <f>参数!B$2</f>
        <v>1000</v>
      </c>
      <c r="C23" s="1">
        <f>IF(J22&lt;参数!B$6,C22+B23,B23)</f>
        <v>22000</v>
      </c>
      <c r="D23" s="12">
        <v>0.88519999999999999</v>
      </c>
      <c r="E23" s="3" t="s">
        <v>42</v>
      </c>
      <c r="F23" s="3">
        <f t="shared" si="0"/>
        <v>1129.560599271517</v>
      </c>
      <c r="G23" s="3">
        <f>IF(B23/(1+参数!B$4)/D23*参数!B$4&lt;参数!B$3,参数!B$3,B23/(1+参数!B$4)/D23*参数!B$4)</f>
        <v>0.11295752485302758</v>
      </c>
      <c r="H23" s="15">
        <f>IF(J22&lt;参数!B$6,H22+F23,F23)+IFERROR(E23*H22,0)</f>
        <v>22997.022386425087</v>
      </c>
      <c r="I23" s="15">
        <f t="shared" si="1"/>
        <v>20356.964216463486</v>
      </c>
      <c r="J23" s="8">
        <f t="shared" si="2"/>
        <v>-7.4683444706205138E-2</v>
      </c>
      <c r="K23" s="1">
        <f>IF(J23&gt;参数!B$6,I23,0)</f>
        <v>0</v>
      </c>
      <c r="L23" s="1">
        <f t="shared" si="3"/>
        <v>-1000</v>
      </c>
      <c r="M23" s="12">
        <f t="shared" si="4"/>
        <v>1.6551083634524544</v>
      </c>
    </row>
    <row r="24" spans="1:13" x14ac:dyDescent="0.15">
      <c r="A24" s="2">
        <v>39752</v>
      </c>
      <c r="B24" s="1">
        <f>参数!B$2</f>
        <v>1000</v>
      </c>
      <c r="C24" s="1">
        <f>IF(J23&lt;参数!B$6,C23+B24,B24)</f>
        <v>23000</v>
      </c>
      <c r="D24" s="12">
        <v>0.76529999999999998</v>
      </c>
      <c r="E24" s="3" t="s">
        <v>42</v>
      </c>
      <c r="F24" s="3">
        <f t="shared" si="0"/>
        <v>1306.5063966463561</v>
      </c>
      <c r="G24" s="3">
        <f>IF(B24/(1+参数!B$4)/D24*参数!B$4&lt;参数!B$3,参数!B$3,B24/(1+参数!B$4)/D24*参数!B$4)</f>
        <v>0.13065464654370837</v>
      </c>
      <c r="H24" s="15">
        <f>IF(J23&lt;参数!B$6,H23+F24,F24)+IFERROR(E24*H23,0)</f>
        <v>24303.528783071444</v>
      </c>
      <c r="I24" s="15">
        <f t="shared" si="1"/>
        <v>18599.490577684577</v>
      </c>
      <c r="J24" s="8">
        <f t="shared" si="2"/>
        <v>-0.19132649662240964</v>
      </c>
      <c r="K24" s="1">
        <f>IF(J24&gt;参数!B$6,I24,0)</f>
        <v>0</v>
      </c>
      <c r="L24" s="1">
        <f t="shared" si="3"/>
        <v>-1000</v>
      </c>
      <c r="M24" s="12">
        <f t="shared" si="4"/>
        <v>1.4309245713399947</v>
      </c>
    </row>
    <row r="25" spans="1:13" x14ac:dyDescent="0.15">
      <c r="A25" s="2">
        <v>39780</v>
      </c>
      <c r="B25" s="1">
        <f>参数!B$2</f>
        <v>1000</v>
      </c>
      <c r="C25" s="1">
        <f>IF(J24&lt;参数!B$6,C24+B25,B25)</f>
        <v>24000</v>
      </c>
      <c r="D25" s="12">
        <v>0.78520000000000001</v>
      </c>
      <c r="E25" s="3" t="s">
        <v>42</v>
      </c>
      <c r="F25" s="3">
        <f t="shared" si="0"/>
        <v>1273.3986966972927</v>
      </c>
      <c r="G25" s="3">
        <f>IF(B25/(1+参数!B$4)/D25*参数!B$4&lt;参数!B$3,参数!B$3,B25/(1+参数!B$4)/D25*参数!B$4)</f>
        <v>0.12734335328565971</v>
      </c>
      <c r="H25" s="15">
        <f>IF(J24&lt;参数!B$6,H24+F25,F25)+IFERROR(E25*H24,0)</f>
        <v>25576.927479768736</v>
      </c>
      <c r="I25" s="15">
        <f t="shared" si="1"/>
        <v>20083.003457114413</v>
      </c>
      <c r="J25" s="8">
        <f t="shared" si="2"/>
        <v>-0.1632081892868994</v>
      </c>
      <c r="K25" s="1">
        <f>IF(J25&gt;参数!B$6,I25,0)</f>
        <v>0</v>
      </c>
      <c r="L25" s="1">
        <f t="shared" si="3"/>
        <v>-1000</v>
      </c>
      <c r="M25" s="12">
        <f t="shared" si="4"/>
        <v>1.4681327236589101</v>
      </c>
    </row>
    <row r="26" spans="1:13" x14ac:dyDescent="0.15">
      <c r="A26" s="2">
        <v>39813</v>
      </c>
      <c r="B26" s="1">
        <f>参数!B$2</f>
        <v>1000</v>
      </c>
      <c r="C26" s="1">
        <f>IF(J25&lt;参数!B$6,C25+B26,B26)</f>
        <v>25000</v>
      </c>
      <c r="D26" s="12">
        <v>0.7591</v>
      </c>
      <c r="E26" s="3">
        <v>4.2000000000000003E-2</v>
      </c>
      <c r="F26" s="3">
        <f t="shared" si="0"/>
        <v>1317.1759692041835</v>
      </c>
      <c r="G26" s="3">
        <f>IF(B26/(1+参数!B$4)/D26*参数!B$4&lt;参数!B$3,参数!B$3,B26/(1+参数!B$4)/D26*参数!B$4)</f>
        <v>0.13172177710433411</v>
      </c>
      <c r="H26" s="15">
        <f>IF(J25&lt;参数!B$6,H25+F26,F26)+IFERROR(E26*H25,0)</f>
        <v>27968.334403123208</v>
      </c>
      <c r="I26" s="15">
        <f t="shared" si="1"/>
        <v>21230.762645410829</v>
      </c>
      <c r="J26" s="8">
        <f t="shared" si="2"/>
        <v>-0.15076949418356689</v>
      </c>
      <c r="K26" s="1">
        <f>IF(J26&gt;参数!B$6,I26,0)</f>
        <v>0</v>
      </c>
      <c r="L26" s="1">
        <f t="shared" si="3"/>
        <v>-1000</v>
      </c>
      <c r="M26" s="12">
        <f t="shared" si="4"/>
        <v>1.4978618503860837</v>
      </c>
    </row>
    <row r="27" spans="1:13" x14ac:dyDescent="0.15">
      <c r="A27" s="2">
        <v>39836</v>
      </c>
      <c r="B27" s="1">
        <f>参数!B$2</f>
        <v>1000</v>
      </c>
      <c r="C27" s="1">
        <f>IF(J26&lt;参数!B$6,C26+B27,B27)</f>
        <v>26000</v>
      </c>
      <c r="D27" s="12">
        <v>0.82050000000000001</v>
      </c>
      <c r="E27" s="3" t="s">
        <v>42</v>
      </c>
      <c r="F27" s="3">
        <f t="shared" si="0"/>
        <v>1218.6205183207132</v>
      </c>
      <c r="G27" s="3">
        <f>IF(B27/(1+参数!B$4)/D27*参数!B$4&lt;参数!B$3,参数!B$3,B27/(1+参数!B$4)/D27*参数!B$4)</f>
        <v>0.12186471785484462</v>
      </c>
      <c r="H27" s="15">
        <f>IF(J26&lt;参数!B$6,H26+F27,F27)+IFERROR(E27*H26,0)</f>
        <v>29186.954921443921</v>
      </c>
      <c r="I27" s="15">
        <f t="shared" si="1"/>
        <v>23947.896513044736</v>
      </c>
      <c r="J27" s="8">
        <f t="shared" si="2"/>
        <v>-7.8927057190587124E-2</v>
      </c>
      <c r="K27" s="1">
        <f>IF(J27&gt;参数!B$6,I27,0)</f>
        <v>0</v>
      </c>
      <c r="L27" s="1">
        <f t="shared" si="3"/>
        <v>-1000</v>
      </c>
      <c r="M27" s="12">
        <f t="shared" si="4"/>
        <v>1.6190167938898454</v>
      </c>
    </row>
    <row r="28" spans="1:13" x14ac:dyDescent="0.15">
      <c r="A28" s="2">
        <v>39871</v>
      </c>
      <c r="B28" s="1">
        <f>参数!B$2</f>
        <v>1000</v>
      </c>
      <c r="C28" s="1">
        <f>IF(J27&lt;参数!B$6,C27+B28,B28)</f>
        <v>27000</v>
      </c>
      <c r="D28" s="12">
        <v>0.83530000000000004</v>
      </c>
      <c r="E28" s="3" t="s">
        <v>42</v>
      </c>
      <c r="F28" s="3">
        <f t="shared" si="0"/>
        <v>1197.0313593963499</v>
      </c>
      <c r="G28" s="3">
        <f>IF(B28/(1+参数!B$4)/D28*参数!B$4&lt;参数!B$3,参数!B$3,B28/(1+参数!B$4)/D28*参数!B$4)</f>
        <v>0.1197054962287801</v>
      </c>
      <c r="H28" s="15">
        <f>IF(J27&lt;参数!B$6,H27+F28,F28)+IFERROR(E28*H27,0)</f>
        <v>30383.986280840272</v>
      </c>
      <c r="I28" s="15">
        <f t="shared" si="1"/>
        <v>25379.743740385882</v>
      </c>
      <c r="J28" s="8">
        <f t="shared" si="2"/>
        <v>-6.000949109681919E-2</v>
      </c>
      <c r="K28" s="1">
        <f>IF(J28&gt;参数!B$6,I28,0)</f>
        <v>0</v>
      </c>
      <c r="L28" s="1">
        <f t="shared" si="3"/>
        <v>-1000</v>
      </c>
      <c r="M28" s="12">
        <f t="shared" si="4"/>
        <v>1.6482202656138791</v>
      </c>
    </row>
    <row r="29" spans="1:13" x14ac:dyDescent="0.15">
      <c r="A29" s="2">
        <v>39903</v>
      </c>
      <c r="B29" s="1">
        <f>参数!B$2</f>
        <v>1000</v>
      </c>
      <c r="C29" s="1">
        <f>IF(J28&lt;参数!B$6,C28+B29,B29)</f>
        <v>28000</v>
      </c>
      <c r="D29" s="12">
        <v>0.92520000000000002</v>
      </c>
      <c r="E29" s="3" t="s">
        <v>42</v>
      </c>
      <c r="F29" s="3">
        <f t="shared" si="0"/>
        <v>1080.7305729236468</v>
      </c>
      <c r="G29" s="3">
        <f>IF(B29/(1+参数!B$4)/D29*参数!B$4&lt;参数!B$3,参数!B$3,B29/(1+参数!B$4)/D29*参数!B$4)</f>
        <v>0.1080739310418288</v>
      </c>
      <c r="H29" s="15">
        <f>IF(J28&lt;参数!B$6,H28+F29,F29)+IFERROR(E29*H28,0)</f>
        <v>31464.716853763919</v>
      </c>
      <c r="I29" s="15">
        <f t="shared" si="1"/>
        <v>29111.156033102379</v>
      </c>
      <c r="J29" s="8">
        <f t="shared" si="2"/>
        <v>3.9684144039370706E-2</v>
      </c>
      <c r="K29" s="1">
        <f>IF(J29&gt;参数!B$6,I29,0)</f>
        <v>0</v>
      </c>
      <c r="L29" s="1">
        <f t="shared" si="3"/>
        <v>-1000</v>
      </c>
      <c r="M29" s="12">
        <f t="shared" si="4"/>
        <v>1.8256116242618949</v>
      </c>
    </row>
    <row r="30" spans="1:13" x14ac:dyDescent="0.15">
      <c r="A30" s="2">
        <v>39933</v>
      </c>
      <c r="B30" s="1">
        <f>参数!B$2</f>
        <v>1000</v>
      </c>
      <c r="C30" s="1">
        <f>IF(J29&lt;参数!B$6,C29+B30,B30)</f>
        <v>29000</v>
      </c>
      <c r="D30" s="12">
        <v>0.9728</v>
      </c>
      <c r="E30" s="3" t="s">
        <v>42</v>
      </c>
      <c r="F30" s="3">
        <f t="shared" si="0"/>
        <v>1027.8548665973949</v>
      </c>
      <c r="G30" s="3">
        <f>IF(B30/(1+参数!B$4)/D30*参数!B$4&lt;参数!B$3,参数!B$3,B30/(1+参数!B$4)/D30*参数!B$4)</f>
        <v>0.10278577405417352</v>
      </c>
      <c r="H30" s="15">
        <f>IF(J29&lt;参数!B$6,H29+F30,F30)+IFERROR(E30*H29,0)</f>
        <v>32492.571720361313</v>
      </c>
      <c r="I30" s="15">
        <f t="shared" si="1"/>
        <v>31608.773769567484</v>
      </c>
      <c r="J30" s="8">
        <f t="shared" si="2"/>
        <v>8.9957716191982229E-2</v>
      </c>
      <c r="K30" s="1">
        <f>IF(J30&gt;参数!B$6,I30,0)</f>
        <v>0</v>
      </c>
      <c r="L30" s="1">
        <f t="shared" si="3"/>
        <v>-1000</v>
      </c>
      <c r="M30" s="12">
        <f t="shared" si="4"/>
        <v>1.9195363035905439</v>
      </c>
    </row>
    <row r="31" spans="1:13" x14ac:dyDescent="0.15">
      <c r="A31" s="2">
        <v>39960</v>
      </c>
      <c r="B31" s="1">
        <f>参数!B$2</f>
        <v>1000</v>
      </c>
      <c r="C31" s="1">
        <f>IF(J30&lt;参数!B$6,C30+B31,B31)</f>
        <v>30000</v>
      </c>
      <c r="D31" s="12">
        <v>1.0218</v>
      </c>
      <c r="E31" s="3" t="s">
        <v>42</v>
      </c>
      <c r="F31" s="3">
        <f t="shared" si="0"/>
        <v>978.56723429242504</v>
      </c>
      <c r="G31" s="3">
        <f>IF(B31/(1+参数!B$4)/D31*参数!B$4&lt;参数!B$3,参数!B$3,B31/(1+参数!B$4)/D31*参数!B$4)</f>
        <v>0.1</v>
      </c>
      <c r="H31" s="15">
        <f>IF(J30&lt;参数!B$6,H30+F31,F31)+IFERROR(E31*H30,0)</f>
        <v>33471.138954653739</v>
      </c>
      <c r="I31" s="15">
        <f t="shared" si="1"/>
        <v>34200.809783865196</v>
      </c>
      <c r="J31" s="8">
        <f t="shared" si="2"/>
        <v>0.14002699279550646</v>
      </c>
      <c r="K31" s="1">
        <f>IF(J31&gt;参数!B$6,I31,0)</f>
        <v>0</v>
      </c>
      <c r="L31" s="1">
        <f t="shared" si="3"/>
        <v>-1000</v>
      </c>
      <c r="M31" s="12">
        <f t="shared" si="4"/>
        <v>2.0162234734876829</v>
      </c>
    </row>
    <row r="32" spans="1:13" x14ac:dyDescent="0.15">
      <c r="A32" s="2">
        <v>39994</v>
      </c>
      <c r="B32" s="1">
        <f>参数!B$2</f>
        <v>1000</v>
      </c>
      <c r="C32" s="1">
        <f>IF(J31&lt;参数!B$6,C31+B32,B32)</f>
        <v>31000</v>
      </c>
      <c r="D32" s="12">
        <v>1.1464000000000001</v>
      </c>
      <c r="E32" s="3" t="s">
        <v>42</v>
      </c>
      <c r="F32" s="3">
        <f t="shared" si="0"/>
        <v>872.20865317515688</v>
      </c>
      <c r="G32" s="3">
        <f>IF(B32/(1+参数!B$4)/D32*参数!B$4&lt;参数!B$3,参数!B$3,B32/(1+参数!B$4)/D32*参数!B$4)</f>
        <v>0.1</v>
      </c>
      <c r="H32" s="15">
        <f>IF(J31&lt;参数!B$6,H31+F32,F32)+IFERROR(E32*H31,0)</f>
        <v>34343.347607828895</v>
      </c>
      <c r="I32" s="15">
        <f t="shared" si="1"/>
        <v>39371.21369761505</v>
      </c>
      <c r="J32" s="8">
        <f t="shared" si="2"/>
        <v>0.27003915153596947</v>
      </c>
      <c r="K32" s="1">
        <f>IF(J32&gt;参数!B$6,I32,0)</f>
        <v>0</v>
      </c>
      <c r="L32" s="1">
        <f t="shared" si="3"/>
        <v>-1000</v>
      </c>
      <c r="M32" s="12">
        <f t="shared" si="4"/>
        <v>2.2620851340832648</v>
      </c>
    </row>
    <row r="33" spans="1:13" x14ac:dyDescent="0.15">
      <c r="A33" s="2">
        <v>40025</v>
      </c>
      <c r="B33" s="1">
        <f>参数!B$2</f>
        <v>1000</v>
      </c>
      <c r="C33" s="1">
        <f>IF(J32&lt;参数!B$6,C32+B33,B33)</f>
        <v>32000</v>
      </c>
      <c r="D33" s="12">
        <v>1.2757000000000001</v>
      </c>
      <c r="E33" s="3" t="s">
        <v>42</v>
      </c>
      <c r="F33" s="3">
        <f t="shared" si="0"/>
        <v>783.80496982049067</v>
      </c>
      <c r="G33" s="3">
        <f>IF(B33/(1+参数!B$4)/D33*参数!B$4&lt;参数!B$3,参数!B$3,B33/(1+参数!B$4)/D33*参数!B$4)</f>
        <v>0.1</v>
      </c>
      <c r="H33" s="15">
        <f>IF(J32&lt;参数!B$6,H32+F33,F33)+IFERROR(E33*H32,0)</f>
        <v>35127.152577649387</v>
      </c>
      <c r="I33" s="15">
        <f t="shared" si="1"/>
        <v>44811.708543307323</v>
      </c>
      <c r="J33" s="8">
        <f t="shared" si="2"/>
        <v>0.40036589197835393</v>
      </c>
      <c r="K33" s="1">
        <f>IF(J33&gt;参数!B$6,I33,0)</f>
        <v>0</v>
      </c>
      <c r="L33" s="1">
        <f t="shared" si="3"/>
        <v>-1000</v>
      </c>
      <c r="M33" s="12">
        <f t="shared" si="4"/>
        <v>2.5172208701587757</v>
      </c>
    </row>
    <row r="34" spans="1:13" x14ac:dyDescent="0.15">
      <c r="A34" s="2">
        <v>40056</v>
      </c>
      <c r="B34" s="1">
        <f>参数!B$2</f>
        <v>1000</v>
      </c>
      <c r="C34" s="1">
        <f>IF(J33&lt;参数!B$6,C33+B34,B34)</f>
        <v>33000</v>
      </c>
      <c r="D34" s="12">
        <v>0.97030000000000005</v>
      </c>
      <c r="E34" s="3">
        <v>0.1</v>
      </c>
      <c r="F34" s="3">
        <f t="shared" si="0"/>
        <v>1030.502885083029</v>
      </c>
      <c r="G34" s="3">
        <f>IF(B34/(1+参数!B$4)/D34*参数!B$4&lt;参数!B$3,参数!B$3,B34/(1+参数!B$4)/D34*参数!B$4)</f>
        <v>0.10305060393682366</v>
      </c>
      <c r="H34" s="15">
        <f>IF(J33&lt;参数!B$6,H33+F34,F34)+IFERROR(E34*H33,0)</f>
        <v>39670.370720497354</v>
      </c>
      <c r="I34" s="15">
        <f t="shared" si="1"/>
        <v>38492.160710098586</v>
      </c>
      <c r="J34" s="8">
        <f t="shared" si="2"/>
        <v>0.16642911242722991</v>
      </c>
      <c r="K34" s="1">
        <f>IF(J34&gt;参数!B$6,I34,0)</f>
        <v>0</v>
      </c>
      <c r="L34" s="1">
        <f t="shared" si="3"/>
        <v>-1000</v>
      </c>
      <c r="M34" s="12">
        <f t="shared" si="4"/>
        <v>2.1119240396103609</v>
      </c>
    </row>
    <row r="35" spans="1:13" x14ac:dyDescent="0.15">
      <c r="A35" s="2">
        <v>40086</v>
      </c>
      <c r="B35" s="1">
        <f>参数!B$2</f>
        <v>1000</v>
      </c>
      <c r="C35" s="1">
        <f>IF(J34&lt;参数!B$6,C34+B35,B35)</f>
        <v>34000</v>
      </c>
      <c r="D35" s="12">
        <v>1.0104</v>
      </c>
      <c r="E35" s="3" t="s">
        <v>42</v>
      </c>
      <c r="F35" s="3">
        <f t="shared" si="0"/>
        <v>989.60807600950125</v>
      </c>
      <c r="G35" s="3">
        <f>IF(B35/(1+参数!B$4)/D35*参数!B$4&lt;参数!B$3,参数!B$3,B35/(1+参数!B$4)/D35*参数!B$4)</f>
        <v>0.1</v>
      </c>
      <c r="H35" s="15">
        <f>IF(J34&lt;参数!B$6,H34+F35,F35)+IFERROR(E35*H34,0)</f>
        <v>40659.978796506854</v>
      </c>
      <c r="I35" s="15">
        <f t="shared" si="1"/>
        <v>41082.842575990522</v>
      </c>
      <c r="J35" s="8">
        <f t="shared" si="2"/>
        <v>0.20831889929383895</v>
      </c>
      <c r="K35" s="1">
        <f>IF(J35&gt;参数!B$6,I35,0)</f>
        <v>0</v>
      </c>
      <c r="L35" s="1">
        <f t="shared" si="3"/>
        <v>-1000</v>
      </c>
      <c r="M35" s="12">
        <f t="shared" si="4"/>
        <v>2.1992044209237438</v>
      </c>
    </row>
    <row r="36" spans="1:13" x14ac:dyDescent="0.15">
      <c r="A36" s="2">
        <v>40116</v>
      </c>
      <c r="B36" s="1">
        <f>参数!B$2</f>
        <v>1000</v>
      </c>
      <c r="C36" s="1">
        <f>IF(J35&lt;参数!B$6,C35+B36,B36)</f>
        <v>35000</v>
      </c>
      <c r="D36" s="12">
        <v>1.0801000000000001</v>
      </c>
      <c r="E36" s="3" t="s">
        <v>42</v>
      </c>
      <c r="F36" s="3">
        <f t="shared" si="0"/>
        <v>925.74761596148494</v>
      </c>
      <c r="G36" s="3">
        <f>IF(B36/(1+参数!B$4)/D36*参数!B$4&lt;参数!B$3,参数!B$3,B36/(1+参数!B$4)/D36*参数!B$4)</f>
        <v>0.1</v>
      </c>
      <c r="H36" s="15">
        <f>IF(J35&lt;参数!B$6,H35+F36,F36)+IFERROR(E36*H35,0)</f>
        <v>41585.726412468335</v>
      </c>
      <c r="I36" s="15">
        <f t="shared" si="1"/>
        <v>44916.74309810705</v>
      </c>
      <c r="J36" s="8">
        <f t="shared" si="2"/>
        <v>0.2833355170887728</v>
      </c>
      <c r="K36" s="1">
        <f>IF(J36&gt;参数!B$6,I36,0)</f>
        <v>0</v>
      </c>
      <c r="L36" s="1">
        <f t="shared" si="3"/>
        <v>-1000</v>
      </c>
      <c r="M36" s="12">
        <f t="shared" si="4"/>
        <v>2.3509112183687013</v>
      </c>
    </row>
    <row r="37" spans="1:13" x14ac:dyDescent="0.15">
      <c r="A37" s="2">
        <v>40147</v>
      </c>
      <c r="B37" s="1">
        <f>参数!B$2</f>
        <v>1000</v>
      </c>
      <c r="C37" s="1">
        <f>IF(J36&lt;参数!B$6,C36+B37,B37)</f>
        <v>36000</v>
      </c>
      <c r="D37" s="12">
        <v>1.1462000000000001</v>
      </c>
      <c r="E37" s="3" t="s">
        <v>42</v>
      </c>
      <c r="F37" s="3">
        <f t="shared" si="0"/>
        <v>872.36084452975035</v>
      </c>
      <c r="G37" s="3">
        <f>IF(B37/(1+参数!B$4)/D37*参数!B$4&lt;参数!B$3,参数!B$3,B37/(1+参数!B$4)/D37*参数!B$4)</f>
        <v>0.1</v>
      </c>
      <c r="H37" s="15">
        <f>IF(J36&lt;参数!B$6,H36+F37,F37)+IFERROR(E37*H36,0)</f>
        <v>42458.087256998086</v>
      </c>
      <c r="I37" s="15">
        <f t="shared" si="1"/>
        <v>48665.459613971208</v>
      </c>
      <c r="J37" s="8">
        <f t="shared" si="2"/>
        <v>0.35181832261031132</v>
      </c>
      <c r="K37" s="1">
        <f>IF(J37&gt;参数!B$6,I37,0)</f>
        <v>0</v>
      </c>
      <c r="L37" s="1">
        <f t="shared" si="3"/>
        <v>-1000</v>
      </c>
      <c r="M37" s="12">
        <f t="shared" si="4"/>
        <v>2.4947823706084673</v>
      </c>
    </row>
    <row r="38" spans="1:13" x14ac:dyDescent="0.15">
      <c r="A38" s="2">
        <v>40178</v>
      </c>
      <c r="B38" s="1">
        <f>参数!B$2</f>
        <v>1000</v>
      </c>
      <c r="C38" s="1">
        <f>IF(J37&lt;参数!B$6,C37+B38,B38)</f>
        <v>37000</v>
      </c>
      <c r="D38" s="12">
        <v>1.1761999999999999</v>
      </c>
      <c r="E38" s="3" t="s">
        <v>42</v>
      </c>
      <c r="F38" s="3">
        <f t="shared" si="0"/>
        <v>850.11052542084678</v>
      </c>
      <c r="G38" s="3">
        <f>IF(B38/(1+参数!B$4)/D38*参数!B$4&lt;参数!B$3,参数!B$3,B38/(1+参数!B$4)/D38*参数!B$4)</f>
        <v>0.1</v>
      </c>
      <c r="H38" s="15">
        <f>IF(J37&lt;参数!B$6,H37+F38,F38)+IFERROR(E38*H37,0)</f>
        <v>43308.197782418931</v>
      </c>
      <c r="I38" s="15">
        <f t="shared" si="1"/>
        <v>50939.102231681143</v>
      </c>
      <c r="J38" s="8">
        <f t="shared" si="2"/>
        <v>0.37673249274813903</v>
      </c>
      <c r="K38" s="1">
        <f>IF(J38&gt;参数!B$6,I38,0)</f>
        <v>0</v>
      </c>
      <c r="L38" s="1">
        <f t="shared" si="3"/>
        <v>-1000</v>
      </c>
      <c r="M38" s="12">
        <f t="shared" si="4"/>
        <v>2.5600794139850627</v>
      </c>
    </row>
    <row r="39" spans="1:13" x14ac:dyDescent="0.15">
      <c r="A39" s="2">
        <v>40207</v>
      </c>
      <c r="B39" s="1">
        <f>参数!B$2</f>
        <v>1000</v>
      </c>
      <c r="C39" s="1">
        <f>IF(J38&lt;参数!B$6,C38+B39,B39)</f>
        <v>38000</v>
      </c>
      <c r="D39" s="12">
        <v>1.0893999999999999</v>
      </c>
      <c r="E39" s="3" t="s">
        <v>42</v>
      </c>
      <c r="F39" s="3">
        <f t="shared" si="0"/>
        <v>917.8446851477878</v>
      </c>
      <c r="G39" s="3">
        <f>IF(B39/(1+参数!B$4)/D39*参数!B$4&lt;参数!B$3,参数!B$3,B39/(1+参数!B$4)/D39*参数!B$4)</f>
        <v>0.1</v>
      </c>
      <c r="H39" s="15">
        <f>IF(J38&lt;参数!B$6,H38+F39,F39)+IFERROR(E39*H38,0)</f>
        <v>44226.042467566716</v>
      </c>
      <c r="I39" s="15">
        <f t="shared" si="1"/>
        <v>48179.850664167177</v>
      </c>
      <c r="J39" s="8">
        <f t="shared" si="2"/>
        <v>0.26789080695176781</v>
      </c>
      <c r="K39" s="1">
        <f>IF(J39&gt;参数!B$6,I39,0)</f>
        <v>0</v>
      </c>
      <c r="L39" s="1">
        <f t="shared" si="3"/>
        <v>-1000</v>
      </c>
      <c r="M39" s="12">
        <f t="shared" si="4"/>
        <v>2.3711533018154456</v>
      </c>
    </row>
    <row r="40" spans="1:13" x14ac:dyDescent="0.15">
      <c r="A40" s="2">
        <v>40235</v>
      </c>
      <c r="B40" s="1">
        <f>参数!B$2</f>
        <v>1000</v>
      </c>
      <c r="C40" s="1">
        <f>IF(J39&lt;参数!B$6,C39+B40,B40)</f>
        <v>39000</v>
      </c>
      <c r="D40" s="12">
        <v>1.1099000000000001</v>
      </c>
      <c r="E40" s="3" t="s">
        <v>42</v>
      </c>
      <c r="F40" s="3">
        <f t="shared" si="0"/>
        <v>900.89197224975214</v>
      </c>
      <c r="G40" s="3">
        <f>IF(B40/(1+参数!B$4)/D40*参数!B$4&lt;参数!B$3,参数!B$3,B40/(1+参数!B$4)/D40*参数!B$4)</f>
        <v>0.1</v>
      </c>
      <c r="H40" s="15">
        <f>IF(J39&lt;参数!B$6,H39+F40,F40)+IFERROR(E40*H39,0)</f>
        <v>45126.934439816469</v>
      </c>
      <c r="I40" s="15">
        <f t="shared" si="1"/>
        <v>50086.384534752302</v>
      </c>
      <c r="J40" s="8">
        <f t="shared" si="2"/>
        <v>0.2842662701218539</v>
      </c>
      <c r="K40" s="1">
        <f>IF(J40&gt;参数!B$6,I40,0)</f>
        <v>0</v>
      </c>
      <c r="L40" s="1">
        <f t="shared" si="3"/>
        <v>-1000</v>
      </c>
      <c r="M40" s="12">
        <f t="shared" si="4"/>
        <v>2.4157729481227865</v>
      </c>
    </row>
    <row r="41" spans="1:13" x14ac:dyDescent="0.15">
      <c r="A41" s="2">
        <v>40268</v>
      </c>
      <c r="B41" s="1">
        <f>参数!B$2</f>
        <v>1000</v>
      </c>
      <c r="C41" s="1">
        <f>IF(J40&lt;参数!B$6,C40+B41,B41)</f>
        <v>40000</v>
      </c>
      <c r="D41" s="12">
        <v>1.1248</v>
      </c>
      <c r="E41" s="3" t="s">
        <v>42</v>
      </c>
      <c r="F41" s="3">
        <f t="shared" si="0"/>
        <v>888.9580369843527</v>
      </c>
      <c r="G41" s="3">
        <f>IF(B41/(1+参数!B$4)/D41*参数!B$4&lt;参数!B$3,参数!B$3,B41/(1+参数!B$4)/D41*参数!B$4)</f>
        <v>0.1</v>
      </c>
      <c r="H41" s="15">
        <f>IF(J40&lt;参数!B$6,H40+F41,F41)+IFERROR(E41*H40,0)</f>
        <v>46015.892476800822</v>
      </c>
      <c r="I41" s="15">
        <f t="shared" si="1"/>
        <v>51758.675857905568</v>
      </c>
      <c r="J41" s="8">
        <f t="shared" si="2"/>
        <v>0.29396689644763918</v>
      </c>
      <c r="K41" s="1">
        <f>IF(J41&gt;参数!B$6,I41,0)</f>
        <v>0</v>
      </c>
      <c r="L41" s="1">
        <f t="shared" si="3"/>
        <v>-1000</v>
      </c>
      <c r="M41" s="12">
        <f t="shared" si="4"/>
        <v>2.4482038129998287</v>
      </c>
    </row>
    <row r="42" spans="1:13" x14ac:dyDescent="0.15">
      <c r="A42" s="2">
        <v>40298</v>
      </c>
      <c r="B42" s="1">
        <f>参数!B$2</f>
        <v>1000</v>
      </c>
      <c r="C42" s="1">
        <f>IF(J41&lt;参数!B$6,C41+B42,B42)</f>
        <v>41000</v>
      </c>
      <c r="D42" s="12">
        <v>1.0663</v>
      </c>
      <c r="E42" s="3" t="s">
        <v>42</v>
      </c>
      <c r="F42" s="3">
        <f t="shared" si="0"/>
        <v>937.72859420425766</v>
      </c>
      <c r="G42" s="3">
        <f>IF(B42/(1+参数!B$4)/D42*参数!B$4&lt;参数!B$3,参数!B$3,B42/(1+参数!B$4)/D42*参数!B$4)</f>
        <v>0.1</v>
      </c>
      <c r="H42" s="15">
        <f>IF(J41&lt;参数!B$6,H41+F42,F42)+IFERROR(E42*H41,0)</f>
        <v>46953.62107100508</v>
      </c>
      <c r="I42" s="15">
        <f t="shared" si="1"/>
        <v>50066.646148012718</v>
      </c>
      <c r="J42" s="8">
        <f t="shared" si="2"/>
        <v>0.22113771092713952</v>
      </c>
      <c r="K42" s="1">
        <f>IF(J42&gt;参数!B$6,I42,0)</f>
        <v>0</v>
      </c>
      <c r="L42" s="1">
        <f t="shared" si="3"/>
        <v>-1000</v>
      </c>
      <c r="M42" s="12">
        <f t="shared" si="4"/>
        <v>2.320874578415467</v>
      </c>
    </row>
    <row r="43" spans="1:13" x14ac:dyDescent="0.15">
      <c r="A43" s="2">
        <v>40329</v>
      </c>
      <c r="B43" s="1">
        <f>参数!B$2</f>
        <v>1000</v>
      </c>
      <c r="C43" s="1">
        <f>IF(J42&lt;参数!B$6,C42+B43,B43)</f>
        <v>42000</v>
      </c>
      <c r="D43" s="12">
        <v>1.0168999999999999</v>
      </c>
      <c r="E43" s="3" t="s">
        <v>42</v>
      </c>
      <c r="F43" s="3">
        <f t="shared" si="0"/>
        <v>983.28252532205727</v>
      </c>
      <c r="G43" s="3">
        <f>IF(B43/(1+参数!B$4)/D43*参数!B$4&lt;参数!B$3,参数!B$3,B43/(1+参数!B$4)/D43*参数!B$4)</f>
        <v>0.1</v>
      </c>
      <c r="H43" s="15">
        <f>IF(J42&lt;参数!B$6,H42+F43,F43)+IFERROR(E43*H42,0)</f>
        <v>47936.903596327138</v>
      </c>
      <c r="I43" s="15">
        <f t="shared" si="1"/>
        <v>48747.037267105065</v>
      </c>
      <c r="J43" s="8">
        <f t="shared" si="2"/>
        <v>0.1606437444548825</v>
      </c>
      <c r="K43" s="1">
        <f>IF(J43&gt;参数!B$6,I43,0)</f>
        <v>0</v>
      </c>
      <c r="L43" s="1">
        <f t="shared" si="3"/>
        <v>-1000</v>
      </c>
      <c r="M43" s="12">
        <f t="shared" si="4"/>
        <v>2.2133521136553389</v>
      </c>
    </row>
    <row r="44" spans="1:13" x14ac:dyDescent="0.15">
      <c r="A44" s="2">
        <v>40359</v>
      </c>
      <c r="B44" s="1">
        <f>参数!B$2</f>
        <v>1000</v>
      </c>
      <c r="C44" s="1">
        <f>IF(J43&lt;参数!B$6,C43+B44,B44)</f>
        <v>43000</v>
      </c>
      <c r="D44" s="12">
        <v>0.95589999999999997</v>
      </c>
      <c r="E44" s="3" t="s">
        <v>42</v>
      </c>
      <c r="F44" s="3">
        <f t="shared" si="0"/>
        <v>1046.0251040977187</v>
      </c>
      <c r="G44" s="3">
        <f>IF(B44/(1+参数!B$4)/D44*参数!B$4&lt;参数!B$3,参数!B$3,B44/(1+参数!B$4)/D44*参数!B$4)</f>
        <v>0.10460299299079402</v>
      </c>
      <c r="H44" s="15">
        <f>IF(J43&lt;参数!B$6,H43+F44,F44)+IFERROR(E44*H43,0)</f>
        <v>48982.928700424854</v>
      </c>
      <c r="I44" s="15">
        <f t="shared" si="1"/>
        <v>46822.781544736114</v>
      </c>
      <c r="J44" s="8">
        <f t="shared" si="2"/>
        <v>8.8901896389211865E-2</v>
      </c>
      <c r="K44" s="1">
        <f>IF(J44&gt;参数!B$6,I44,0)</f>
        <v>0</v>
      </c>
      <c r="L44" s="1">
        <f t="shared" si="3"/>
        <v>-1000</v>
      </c>
      <c r="M44" s="12">
        <f t="shared" si="4"/>
        <v>2.0805814587895948</v>
      </c>
    </row>
    <row r="45" spans="1:13" x14ac:dyDescent="0.15">
      <c r="A45" s="2">
        <v>40389</v>
      </c>
      <c r="B45" s="1">
        <f>参数!B$2</f>
        <v>1000</v>
      </c>
      <c r="C45" s="1">
        <f>IF(J44&lt;参数!B$6,C44+B45,B45)</f>
        <v>44000</v>
      </c>
      <c r="D45" s="12">
        <v>1.0381</v>
      </c>
      <c r="E45" s="3" t="s">
        <v>42</v>
      </c>
      <c r="F45" s="3">
        <f t="shared" si="0"/>
        <v>963.20200366053359</v>
      </c>
      <c r="G45" s="3">
        <f>IF(B45/(1+参数!B$4)/D45*参数!B$4&lt;参数!B$3,参数!B$3,B45/(1+参数!B$4)/D45*参数!B$4)</f>
        <v>0.1</v>
      </c>
      <c r="H45" s="15">
        <f>IF(J44&lt;参数!B$6,H44+F45,F45)+IFERROR(E45*H44,0)</f>
        <v>49946.130704085386</v>
      </c>
      <c r="I45" s="15">
        <f t="shared" si="1"/>
        <v>51849.07828391104</v>
      </c>
      <c r="J45" s="8">
        <f t="shared" si="2"/>
        <v>0.17838814281616</v>
      </c>
      <c r="K45" s="1">
        <f>IF(J45&gt;参数!B$6,I45,0)</f>
        <v>0</v>
      </c>
      <c r="L45" s="1">
        <f t="shared" si="3"/>
        <v>-1000</v>
      </c>
      <c r="M45" s="12">
        <f t="shared" si="4"/>
        <v>2.2594953576414674</v>
      </c>
    </row>
    <row r="46" spans="1:13" x14ac:dyDescent="0.15">
      <c r="A46" s="2">
        <v>40421</v>
      </c>
      <c r="B46" s="1">
        <f>参数!B$2</f>
        <v>1000</v>
      </c>
      <c r="C46" s="1">
        <f>IF(J45&lt;参数!B$6,C45+B46,B46)</f>
        <v>45000</v>
      </c>
      <c r="D46" s="12">
        <v>1.0611999999999999</v>
      </c>
      <c r="E46" s="3" t="s">
        <v>42</v>
      </c>
      <c r="F46" s="3">
        <f t="shared" si="0"/>
        <v>942.23520542781762</v>
      </c>
      <c r="G46" s="3">
        <f>IF(B46/(1+参数!B$4)/D46*参数!B$4&lt;参数!B$3,参数!B$3,B46/(1+参数!B$4)/D46*参数!B$4)</f>
        <v>0.1</v>
      </c>
      <c r="H46" s="15">
        <f>IF(J45&lt;参数!B$6,H45+F46,F46)+IFERROR(E46*H45,0)</f>
        <v>50888.365909513202</v>
      </c>
      <c r="I46" s="15">
        <f t="shared" si="1"/>
        <v>54002.733903175409</v>
      </c>
      <c r="J46" s="8">
        <f t="shared" si="2"/>
        <v>0.20006075340389806</v>
      </c>
      <c r="K46" s="1">
        <f>IF(J46&gt;参数!B$6,I46,0)</f>
        <v>0</v>
      </c>
      <c r="L46" s="1">
        <f t="shared" si="3"/>
        <v>-1000</v>
      </c>
      <c r="M46" s="12">
        <f t="shared" si="4"/>
        <v>2.309774081041446</v>
      </c>
    </row>
    <row r="47" spans="1:13" x14ac:dyDescent="0.15">
      <c r="A47" s="2">
        <v>40451</v>
      </c>
      <c r="B47" s="1">
        <f>参数!B$2</f>
        <v>1000</v>
      </c>
      <c r="C47" s="1">
        <f>IF(J46&lt;参数!B$6,C46+B47,B47)</f>
        <v>46000</v>
      </c>
      <c r="D47" s="12">
        <v>1.0760000000000001</v>
      </c>
      <c r="E47" s="3" t="s">
        <v>42</v>
      </c>
      <c r="F47" s="3">
        <f t="shared" si="0"/>
        <v>929.27509293680293</v>
      </c>
      <c r="G47" s="3">
        <f>IF(B47/(1+参数!B$4)/D47*参数!B$4&lt;参数!B$3,参数!B$3,B47/(1+参数!B$4)/D47*参数!B$4)</f>
        <v>0.1</v>
      </c>
      <c r="H47" s="15">
        <f>IF(J46&lt;参数!B$6,H46+F47,F47)+IFERROR(E47*H46,0)</f>
        <v>51817.641002450007</v>
      </c>
      <c r="I47" s="15">
        <f t="shared" si="1"/>
        <v>55755.781718636208</v>
      </c>
      <c r="J47" s="8">
        <f t="shared" si="2"/>
        <v>0.21208221127470028</v>
      </c>
      <c r="K47" s="1">
        <f>IF(J47&gt;参数!B$6,I47,0)</f>
        <v>0</v>
      </c>
      <c r="L47" s="1">
        <f t="shared" si="3"/>
        <v>-1000</v>
      </c>
      <c r="M47" s="12">
        <f t="shared" si="4"/>
        <v>2.3419872891072333</v>
      </c>
    </row>
    <row r="48" spans="1:13" x14ac:dyDescent="0.15">
      <c r="A48" s="2">
        <v>40480</v>
      </c>
      <c r="B48" s="1">
        <f>参数!B$2</f>
        <v>1000</v>
      </c>
      <c r="C48" s="1">
        <f>IF(J47&lt;参数!B$6,C47+B48,B48)</f>
        <v>47000</v>
      </c>
      <c r="D48" s="12">
        <v>1.0696000000000001</v>
      </c>
      <c r="E48" s="3">
        <v>0.08</v>
      </c>
      <c r="F48" s="3">
        <f t="shared" si="0"/>
        <v>934.83545250560951</v>
      </c>
      <c r="G48" s="3">
        <f>IF(B48/(1+参数!B$4)/D48*参数!B$4&lt;参数!B$3,参数!B$3,B48/(1+参数!B$4)/D48*参数!B$4)</f>
        <v>0.1</v>
      </c>
      <c r="H48" s="15">
        <f>IF(J47&lt;参数!B$6,H47+F48,F48)+IFERROR(E48*H47,0)</f>
        <v>56897.88773515162</v>
      </c>
      <c r="I48" s="15">
        <f t="shared" si="1"/>
        <v>60857.980721518179</v>
      </c>
      <c r="J48" s="8">
        <f t="shared" si="2"/>
        <v>0.29485065364932295</v>
      </c>
      <c r="K48" s="1">
        <f>IF(J48&gt;参数!B$6,I48,0)</f>
        <v>0</v>
      </c>
      <c r="L48" s="1">
        <f t="shared" si="3"/>
        <v>-1000</v>
      </c>
      <c r="M48" s="12">
        <f t="shared" si="4"/>
        <v>2.5021827021911482</v>
      </c>
    </row>
    <row r="49" spans="1:13" x14ac:dyDescent="0.15">
      <c r="A49" s="2">
        <v>40512</v>
      </c>
      <c r="B49" s="1">
        <f>参数!B$2</f>
        <v>1000</v>
      </c>
      <c r="C49" s="1">
        <f>IF(J48&lt;参数!B$6,C48+B49,B49)</f>
        <v>48000</v>
      </c>
      <c r="D49" s="12">
        <v>1.0556000000000001</v>
      </c>
      <c r="E49" s="3" t="s">
        <v>42</v>
      </c>
      <c r="F49" s="3">
        <f t="shared" si="0"/>
        <v>947.23380068207643</v>
      </c>
      <c r="G49" s="3">
        <f>IF(B49/(1+参数!B$4)/D49*参数!B$4&lt;参数!B$3,参数!B$3,B49/(1+参数!B$4)/D49*参数!B$4)</f>
        <v>0.1</v>
      </c>
      <c r="H49" s="15">
        <f>IF(J48&lt;参数!B$6,H48+F49,F49)+IFERROR(E49*H48,0)</f>
        <v>57845.121535833699</v>
      </c>
      <c r="I49" s="15">
        <f t="shared" si="1"/>
        <v>61061.310293226059</v>
      </c>
      <c r="J49" s="8">
        <f t="shared" si="2"/>
        <v>0.27211063110887612</v>
      </c>
      <c r="K49" s="1">
        <f>IF(J49&gt;参数!B$6,I49,0)</f>
        <v>0</v>
      </c>
      <c r="L49" s="1">
        <f t="shared" si="3"/>
        <v>-1000</v>
      </c>
      <c r="M49" s="12">
        <f t="shared" si="4"/>
        <v>2.4694316197017354</v>
      </c>
    </row>
    <row r="50" spans="1:13" x14ac:dyDescent="0.15">
      <c r="A50" s="2">
        <v>40543</v>
      </c>
      <c r="B50" s="1">
        <f>参数!B$2</f>
        <v>1000</v>
      </c>
      <c r="C50" s="1">
        <f>IF(J49&lt;参数!B$6,C49+B50,B50)</f>
        <v>49000</v>
      </c>
      <c r="D50" s="12">
        <v>1.0632999999999999</v>
      </c>
      <c r="E50" s="3" t="s">
        <v>42</v>
      </c>
      <c r="F50" s="3">
        <f t="shared" si="0"/>
        <v>940.37430640458956</v>
      </c>
      <c r="G50" s="3">
        <f>IF(B50/(1+参数!B$4)/D50*参数!B$4&lt;参数!B$3,参数!B$3,B50/(1+参数!B$4)/D50*参数!B$4)</f>
        <v>0.1</v>
      </c>
      <c r="H50" s="15">
        <f>IF(J49&lt;参数!B$6,H49+F50,F50)+IFERROR(E50*H49,0)</f>
        <v>58785.495842238292</v>
      </c>
      <c r="I50" s="15">
        <f t="shared" si="1"/>
        <v>62506.61772905197</v>
      </c>
      <c r="J50" s="8">
        <f t="shared" si="2"/>
        <v>0.27564525977657084</v>
      </c>
      <c r="K50" s="1">
        <f>IF(J50&gt;参数!B$6,I50,0)</f>
        <v>0</v>
      </c>
      <c r="L50" s="1">
        <f t="shared" si="3"/>
        <v>-1000</v>
      </c>
      <c r="M50" s="12">
        <f t="shared" si="4"/>
        <v>2.4874447150709122</v>
      </c>
    </row>
    <row r="51" spans="1:13" x14ac:dyDescent="0.15">
      <c r="A51" s="2">
        <v>40574</v>
      </c>
      <c r="B51" s="1">
        <f>参数!B$2</f>
        <v>1000</v>
      </c>
      <c r="C51" s="1">
        <f>IF(J50&lt;参数!B$6,C50+B51,B51)</f>
        <v>50000</v>
      </c>
      <c r="D51" s="12">
        <v>1.0245</v>
      </c>
      <c r="E51" s="3" t="s">
        <v>42</v>
      </c>
      <c r="F51" s="3">
        <f t="shared" si="0"/>
        <v>975.98828696925329</v>
      </c>
      <c r="G51" s="3">
        <f>IF(B51/(1+参数!B$4)/D51*参数!B$4&lt;参数!B$3,参数!B$3,B51/(1+参数!B$4)/D51*参数!B$4)</f>
        <v>0.1</v>
      </c>
      <c r="H51" s="15">
        <f>IF(J50&lt;参数!B$6,H50+F51,F51)+IFERROR(E51*H50,0)</f>
        <v>59761.484129207543</v>
      </c>
      <c r="I51" s="15">
        <f t="shared" si="1"/>
        <v>61225.640490373124</v>
      </c>
      <c r="J51" s="8">
        <f t="shared" si="2"/>
        <v>0.22451280980746247</v>
      </c>
      <c r="K51" s="1">
        <f>IF(J51&gt;参数!B$6,I51,0)</f>
        <v>0</v>
      </c>
      <c r="L51" s="1">
        <f t="shared" si="3"/>
        <v>-1000</v>
      </c>
      <c r="M51" s="12">
        <f t="shared" si="4"/>
        <v>2.3966774293145394</v>
      </c>
    </row>
    <row r="52" spans="1:13" x14ac:dyDescent="0.15">
      <c r="A52" s="2">
        <v>40602</v>
      </c>
      <c r="B52" s="1">
        <f>参数!B$2</f>
        <v>1000</v>
      </c>
      <c r="C52" s="1">
        <f>IF(J51&lt;参数!B$6,C51+B52,B52)</f>
        <v>51000</v>
      </c>
      <c r="D52" s="12">
        <v>1.0557000000000001</v>
      </c>
      <c r="E52" s="3" t="s">
        <v>42</v>
      </c>
      <c r="F52" s="3">
        <f t="shared" si="0"/>
        <v>947.1440750213128</v>
      </c>
      <c r="G52" s="3">
        <f>IF(B52/(1+参数!B$4)/D52*参数!B$4&lt;参数!B$3,参数!B$3,B52/(1+参数!B$4)/D52*参数!B$4)</f>
        <v>0.1</v>
      </c>
      <c r="H52" s="15">
        <f>IF(J51&lt;参数!B$6,H51+F52,F52)+IFERROR(E52*H51,0)</f>
        <v>60708.628204228859</v>
      </c>
      <c r="I52" s="15">
        <f t="shared" si="1"/>
        <v>64090.098795204409</v>
      </c>
      <c r="J52" s="8">
        <f t="shared" si="2"/>
        <v>0.25666860382753742</v>
      </c>
      <c r="K52" s="1">
        <f>IF(J52&gt;参数!B$6,I52,0)</f>
        <v>0</v>
      </c>
      <c r="L52" s="1">
        <f t="shared" si="3"/>
        <v>-1000</v>
      </c>
      <c r="M52" s="12">
        <f t="shared" si="4"/>
        <v>2.4696655560052316</v>
      </c>
    </row>
    <row r="53" spans="1:13" x14ac:dyDescent="0.15">
      <c r="A53" s="2">
        <v>40633</v>
      </c>
      <c r="B53" s="1">
        <f>参数!B$2</f>
        <v>1000</v>
      </c>
      <c r="C53" s="1">
        <f>IF(J52&lt;参数!B$6,C52+B53,B53)</f>
        <v>52000</v>
      </c>
      <c r="D53" s="12">
        <v>1.0319</v>
      </c>
      <c r="E53" s="3" t="s">
        <v>42</v>
      </c>
      <c r="F53" s="3">
        <f t="shared" si="0"/>
        <v>968.98924314371538</v>
      </c>
      <c r="G53" s="3">
        <f>IF(B53/(1+参数!B$4)/D53*参数!B$4&lt;参数!B$3,参数!B$3,B53/(1+参数!B$4)/D53*参数!B$4)</f>
        <v>0.1</v>
      </c>
      <c r="H53" s="15">
        <f>IF(J52&lt;参数!B$6,H52+F53,F53)+IFERROR(E53*H52,0)</f>
        <v>61677.617447372577</v>
      </c>
      <c r="I53" s="15">
        <f t="shared" si="1"/>
        <v>63645.133443943763</v>
      </c>
      <c r="J53" s="8">
        <f t="shared" si="2"/>
        <v>0.22394487392199536</v>
      </c>
      <c r="K53" s="1">
        <f>IF(J53&gt;参数!B$6,I53,0)</f>
        <v>0</v>
      </c>
      <c r="L53" s="1">
        <f t="shared" si="3"/>
        <v>-1000</v>
      </c>
      <c r="M53" s="12">
        <f t="shared" si="4"/>
        <v>2.4139887157732294</v>
      </c>
    </row>
    <row r="54" spans="1:13" x14ac:dyDescent="0.15">
      <c r="A54" s="2">
        <v>40662</v>
      </c>
      <c r="B54" s="1">
        <f>参数!B$2</f>
        <v>1000</v>
      </c>
      <c r="C54" s="1">
        <f>IF(J53&lt;参数!B$6,C53+B54,B54)</f>
        <v>53000</v>
      </c>
      <c r="D54" s="12">
        <v>1.0234000000000001</v>
      </c>
      <c r="E54" s="3" t="s">
        <v>42</v>
      </c>
      <c r="F54" s="3">
        <f t="shared" si="0"/>
        <v>977.03732655853025</v>
      </c>
      <c r="G54" s="3">
        <f>IF(B54/(1+参数!B$4)/D54*参数!B$4&lt;参数!B$3,参数!B$3,B54/(1+参数!B$4)/D54*参数!B$4)</f>
        <v>0.1</v>
      </c>
      <c r="H54" s="15">
        <f>IF(J53&lt;参数!B$6,H53+F54,F54)+IFERROR(E54*H53,0)</f>
        <v>62654.654773931106</v>
      </c>
      <c r="I54" s="15">
        <f t="shared" si="1"/>
        <v>64120.773695641103</v>
      </c>
      <c r="J54" s="8">
        <f t="shared" si="2"/>
        <v>0.20982591878568124</v>
      </c>
      <c r="K54" s="1">
        <f>IF(J54&gt;参数!B$6,I54,0)</f>
        <v>0</v>
      </c>
      <c r="L54" s="1">
        <f t="shared" si="3"/>
        <v>-1000</v>
      </c>
      <c r="M54" s="12">
        <f t="shared" si="4"/>
        <v>2.3941041299760859</v>
      </c>
    </row>
    <row r="55" spans="1:13" x14ac:dyDescent="0.15">
      <c r="A55" s="2">
        <v>40694</v>
      </c>
      <c r="B55" s="1">
        <f>参数!B$2</f>
        <v>1000</v>
      </c>
      <c r="C55" s="1">
        <f>IF(J54&lt;参数!B$6,C54+B55,B55)</f>
        <v>54000</v>
      </c>
      <c r="D55" s="12">
        <v>0.98970000000000002</v>
      </c>
      <c r="E55" s="3" t="s">
        <v>42</v>
      </c>
      <c r="F55" s="3">
        <f t="shared" si="0"/>
        <v>1010.3051120376393</v>
      </c>
      <c r="G55" s="3">
        <f>IF(B55/(1+参数!B$4)/D55*参数!B$4&lt;参数!B$3,参数!B$3,B55/(1+参数!B$4)/D55*参数!B$4)</f>
        <v>0.10103061634828737</v>
      </c>
      <c r="H55" s="15">
        <f>IF(J54&lt;参数!B$6,H54+F55,F55)+IFERROR(E55*H54,0)</f>
        <v>63664.959885968747</v>
      </c>
      <c r="I55" s="15">
        <f t="shared" si="1"/>
        <v>63009.210799143271</v>
      </c>
      <c r="J55" s="8">
        <f t="shared" si="2"/>
        <v>0.1668372370211717</v>
      </c>
      <c r="K55" s="1">
        <f>IF(J55&gt;参数!B$6,I55,0)</f>
        <v>0</v>
      </c>
      <c r="L55" s="1">
        <f t="shared" si="3"/>
        <v>-1000</v>
      </c>
      <c r="M55" s="12">
        <f t="shared" si="4"/>
        <v>2.3152675956979989</v>
      </c>
    </row>
    <row r="56" spans="1:13" x14ac:dyDescent="0.15">
      <c r="A56" s="2">
        <v>40724</v>
      </c>
      <c r="B56" s="1">
        <f>参数!B$2</f>
        <v>1000</v>
      </c>
      <c r="C56" s="1">
        <f>IF(J55&lt;参数!B$6,C55+B56,B56)</f>
        <v>55000</v>
      </c>
      <c r="D56" s="12">
        <v>1.0004999999999999</v>
      </c>
      <c r="E56" s="3" t="s">
        <v>42</v>
      </c>
      <c r="F56" s="3">
        <f t="shared" si="0"/>
        <v>999.40029985007504</v>
      </c>
      <c r="G56" s="3">
        <f>IF(B56/(1+参数!B$4)/D56*参数!B$4&lt;参数!B$3,参数!B$3,B56/(1+参数!B$4)/D56*参数!B$4)</f>
        <v>0.1</v>
      </c>
      <c r="H56" s="15">
        <f>IF(J55&lt;参数!B$6,H55+F56,F56)+IFERROR(E56*H55,0)</f>
        <v>64664.360185818819</v>
      </c>
      <c r="I56" s="15">
        <f t="shared" si="1"/>
        <v>64696.692365911724</v>
      </c>
      <c r="J56" s="8">
        <f t="shared" si="2"/>
        <v>0.17630349756203123</v>
      </c>
      <c r="K56" s="1">
        <f>IF(J56&gt;参数!B$6,I56,0)</f>
        <v>0</v>
      </c>
      <c r="L56" s="1">
        <f t="shared" si="3"/>
        <v>-1000</v>
      </c>
      <c r="M56" s="12">
        <f t="shared" si="4"/>
        <v>2.3405327164755461</v>
      </c>
    </row>
    <row r="57" spans="1:13" x14ac:dyDescent="0.15">
      <c r="A57" s="2">
        <v>40753</v>
      </c>
      <c r="B57" s="1">
        <f>参数!B$2</f>
        <v>1000</v>
      </c>
      <c r="C57" s="1">
        <f>IF(J56&lt;参数!B$6,C56+B57,B57)</f>
        <v>56000</v>
      </c>
      <c r="D57" s="12">
        <v>1.0184</v>
      </c>
      <c r="E57" s="3" t="s">
        <v>42</v>
      </c>
      <c r="F57" s="3">
        <f t="shared" si="0"/>
        <v>981.83424980361349</v>
      </c>
      <c r="G57" s="3">
        <f>IF(B57/(1+参数!B$4)/D57*参数!B$4&lt;参数!B$3,参数!B$3,B57/(1+参数!B$4)/D57*参数!B$4)</f>
        <v>0.1</v>
      </c>
      <c r="H57" s="15">
        <f>IF(J56&lt;参数!B$6,H56+F57,F57)+IFERROR(E57*H56,0)</f>
        <v>65646.194435622427</v>
      </c>
      <c r="I57" s="15">
        <f t="shared" si="1"/>
        <v>66854.084413237884</v>
      </c>
      <c r="J57" s="8">
        <f t="shared" si="2"/>
        <v>0.19382293595067646</v>
      </c>
      <c r="K57" s="1">
        <f>IF(J57&gt;参数!B$6,I57,0)</f>
        <v>0</v>
      </c>
      <c r="L57" s="1">
        <f t="shared" si="3"/>
        <v>-1000</v>
      </c>
      <c r="M57" s="12">
        <f t="shared" si="4"/>
        <v>2.3824073148012954</v>
      </c>
    </row>
    <row r="58" spans="1:13" x14ac:dyDescent="0.15">
      <c r="A58" s="2">
        <v>40786</v>
      </c>
      <c r="B58" s="1">
        <f>参数!B$2</f>
        <v>1000</v>
      </c>
      <c r="C58" s="1">
        <f>IF(J57&lt;参数!B$6,C57+B58,B58)</f>
        <v>57000</v>
      </c>
      <c r="D58" s="12">
        <v>0.98929999999999996</v>
      </c>
      <c r="E58" s="3" t="s">
        <v>42</v>
      </c>
      <c r="F58" s="3">
        <f t="shared" si="0"/>
        <v>1010.7135636655386</v>
      </c>
      <c r="G58" s="3">
        <f>IF(B58/(1+参数!B$4)/D58*参数!B$4&lt;参数!B$3,参数!B$3,B58/(1+参数!B$4)/D58*参数!B$4)</f>
        <v>0.10107146568270496</v>
      </c>
      <c r="H58" s="15">
        <f>IF(J57&lt;参数!B$6,H57+F58,F58)+IFERROR(E58*H57,0)</f>
        <v>66656.907999287971</v>
      </c>
      <c r="I58" s="15">
        <f t="shared" si="1"/>
        <v>65943.679083695592</v>
      </c>
      <c r="J58" s="8">
        <f t="shared" si="2"/>
        <v>0.15690665059115072</v>
      </c>
      <c r="K58" s="1">
        <f>IF(J58&gt;参数!B$6,I58,0)</f>
        <v>0</v>
      </c>
      <c r="L58" s="1">
        <f t="shared" si="3"/>
        <v>-1000</v>
      </c>
      <c r="M58" s="12">
        <f t="shared" si="4"/>
        <v>2.3143318504840158</v>
      </c>
    </row>
    <row r="59" spans="1:13" x14ac:dyDescent="0.15">
      <c r="A59" s="2">
        <v>40816</v>
      </c>
      <c r="B59" s="1">
        <f>参数!B$2</f>
        <v>1000</v>
      </c>
      <c r="C59" s="1">
        <f>IF(J58&lt;参数!B$6,C58+B59,B59)</f>
        <v>58000</v>
      </c>
      <c r="D59" s="12">
        <v>0.9083</v>
      </c>
      <c r="E59" s="3" t="s">
        <v>42</v>
      </c>
      <c r="F59" s="3">
        <f t="shared" si="0"/>
        <v>1100.8366346197797</v>
      </c>
      <c r="G59" s="3">
        <f>IF(B59/(1+参数!B$4)/D59*参数!B$4&lt;参数!B$3,参数!B$3,B59/(1+参数!B$4)/D59*参数!B$4)</f>
        <v>0.110084774854013</v>
      </c>
      <c r="H59" s="15">
        <f>IF(J58&lt;参数!B$6,H58+F59,F59)+IFERROR(E59*H58,0)</f>
        <v>67757.744633907743</v>
      </c>
      <c r="I59" s="15">
        <f t="shared" si="1"/>
        <v>61544.359450978402</v>
      </c>
      <c r="J59" s="8">
        <f t="shared" si="2"/>
        <v>6.1109645706524107E-2</v>
      </c>
      <c r="K59" s="1">
        <f>IF(J59&gt;参数!B$6,I59,0)</f>
        <v>0</v>
      </c>
      <c r="L59" s="1">
        <f t="shared" si="3"/>
        <v>-1000</v>
      </c>
      <c r="M59" s="12">
        <f t="shared" si="4"/>
        <v>2.124843444652412</v>
      </c>
    </row>
    <row r="60" spans="1:13" x14ac:dyDescent="0.15">
      <c r="A60" s="2">
        <v>40847</v>
      </c>
      <c r="B60" s="1">
        <f>参数!B$2</f>
        <v>1000</v>
      </c>
      <c r="C60" s="1">
        <f>IF(J59&lt;参数!B$6,C59+B60,B60)</f>
        <v>59000</v>
      </c>
      <c r="D60" s="12">
        <v>0.94440000000000002</v>
      </c>
      <c r="E60" s="3" t="s">
        <v>42</v>
      </c>
      <c r="F60" s="3">
        <f t="shared" si="0"/>
        <v>1058.7612486783146</v>
      </c>
      <c r="G60" s="3">
        <f>IF(B60/(1+参数!B$4)/D60*参数!B$4&lt;参数!B$3,参数!B$3,B60/(1+参数!B$4)/D60*参数!B$4)</f>
        <v>0.10587674819980941</v>
      </c>
      <c r="H60" s="15">
        <f>IF(J59&lt;参数!B$6,H59+F60,F60)+IFERROR(E60*H59,0)</f>
        <v>68816.505882586061</v>
      </c>
      <c r="I60" s="15">
        <f t="shared" si="1"/>
        <v>64990.308155514278</v>
      </c>
      <c r="J60" s="8">
        <f t="shared" si="2"/>
        <v>0.10153064670363188</v>
      </c>
      <c r="K60" s="1">
        <f>IF(J60&gt;参数!B$6,I60,0)</f>
        <v>0</v>
      </c>
      <c r="L60" s="1">
        <f t="shared" si="3"/>
        <v>-1000</v>
      </c>
      <c r="M60" s="12">
        <f t="shared" si="4"/>
        <v>2.2092944502143985</v>
      </c>
    </row>
    <row r="61" spans="1:13" x14ac:dyDescent="0.15">
      <c r="A61" s="2">
        <v>40877</v>
      </c>
      <c r="B61" s="1">
        <f>参数!B$2</f>
        <v>1000</v>
      </c>
      <c r="C61" s="1">
        <f>IF(J60&lt;参数!B$6,C60+B61,B61)</f>
        <v>60000</v>
      </c>
      <c r="D61" s="12">
        <v>0.92530000000000001</v>
      </c>
      <c r="E61" s="3" t="s">
        <v>42</v>
      </c>
      <c r="F61" s="3">
        <f t="shared" si="0"/>
        <v>1080.6137876892233</v>
      </c>
      <c r="G61" s="3">
        <f>IF(B61/(1+参数!B$4)/D61*参数!B$4&lt;参数!B$3,参数!B$3,B61/(1+参数!B$4)/D61*参数!B$4)</f>
        <v>0.10806225116167729</v>
      </c>
      <c r="H61" s="15">
        <f>IF(J60&lt;参数!B$6,H60+F61,F61)+IFERROR(E61*H60,0)</f>
        <v>69897.119670275279</v>
      </c>
      <c r="I61" s="15">
        <f t="shared" si="1"/>
        <v>64675.804830905719</v>
      </c>
      <c r="J61" s="8">
        <f t="shared" si="2"/>
        <v>7.7930080515095312E-2</v>
      </c>
      <c r="K61" s="1">
        <f>IF(J61&gt;参数!B$6,I61,0)</f>
        <v>0</v>
      </c>
      <c r="L61" s="1">
        <f t="shared" si="3"/>
        <v>-1000</v>
      </c>
      <c r="M61" s="12">
        <f t="shared" si="4"/>
        <v>2.1646126162466994</v>
      </c>
    </row>
    <row r="62" spans="1:13" x14ac:dyDescent="0.15">
      <c r="A62" s="2">
        <v>40907</v>
      </c>
      <c r="B62" s="1">
        <f>参数!B$2</f>
        <v>1000</v>
      </c>
      <c r="C62" s="1">
        <f>IF(J61&lt;参数!B$6,C61+B62,B62)</f>
        <v>61000</v>
      </c>
      <c r="D62" s="12">
        <v>0.81340000000000001</v>
      </c>
      <c r="E62" s="3">
        <v>5.8000000000000003E-2</v>
      </c>
      <c r="F62" s="3">
        <f t="shared" si="0"/>
        <v>1229.2562964719484</v>
      </c>
      <c r="G62" s="3">
        <f>IF(B62/(1+参数!B$4)/D62*参数!B$4&lt;参数!B$3,参数!B$3,B62/(1+参数!B$4)/D62*参数!B$4)</f>
        <v>0.12292844971711336</v>
      </c>
      <c r="H62" s="15">
        <f>IF(J61&lt;参数!B$6,H61+F62,F62)+IFERROR(E62*H61,0)</f>
        <v>75180.408907623205</v>
      </c>
      <c r="I62" s="15">
        <f t="shared" si="1"/>
        <v>61151.744605460714</v>
      </c>
      <c r="J62" s="8">
        <f t="shared" si="2"/>
        <v>2.4876164829625846E-3</v>
      </c>
      <c r="K62" s="1">
        <f>IF(J62&gt;参数!B$6,I62,0)</f>
        <v>0</v>
      </c>
      <c r="L62" s="1">
        <f t="shared" si="3"/>
        <v>-1000</v>
      </c>
      <c r="M62" s="12">
        <f t="shared" si="4"/>
        <v>2.0385209486624598</v>
      </c>
    </row>
    <row r="63" spans="1:13" x14ac:dyDescent="0.15">
      <c r="A63" s="2">
        <v>40939</v>
      </c>
      <c r="B63" s="1">
        <f>参数!B$2</f>
        <v>1000</v>
      </c>
      <c r="C63" s="1">
        <f>IF(J62&lt;参数!B$6,C62+B63,B63)</f>
        <v>62000</v>
      </c>
      <c r="D63" s="12">
        <v>0.81359999999999999</v>
      </c>
      <c r="E63" s="3" t="s">
        <v>42</v>
      </c>
      <c r="F63" s="3">
        <f t="shared" si="0"/>
        <v>1228.9541565495115</v>
      </c>
      <c r="G63" s="3">
        <f>IF(B63/(1+参数!B$4)/D63*参数!B$4&lt;参数!B$3,参数!B$3,B63/(1+参数!B$4)/D63*参数!B$4)</f>
        <v>0.1228982313174779</v>
      </c>
      <c r="H63" s="15">
        <f>IF(J62&lt;参数!B$6,H62+F63,F63)+IFERROR(E63*H62,0)</f>
        <v>76409.363064172721</v>
      </c>
      <c r="I63" s="15">
        <f t="shared" si="1"/>
        <v>62166.657789010926</v>
      </c>
      <c r="J63" s="8">
        <f t="shared" si="2"/>
        <v>2.6880288550148457E-3</v>
      </c>
      <c r="K63" s="1">
        <f>IF(J63&gt;参数!B$6,I63,0)</f>
        <v>0</v>
      </c>
      <c r="L63" s="1">
        <f t="shared" si="3"/>
        <v>-1000</v>
      </c>
      <c r="M63" s="12">
        <f t="shared" si="4"/>
        <v>2.0390221832207738</v>
      </c>
    </row>
    <row r="64" spans="1:13" x14ac:dyDescent="0.15">
      <c r="A64" s="2">
        <v>40968</v>
      </c>
      <c r="B64" s="1">
        <f>参数!B$2</f>
        <v>1000</v>
      </c>
      <c r="C64" s="1">
        <f>IF(J63&lt;参数!B$6,C63+B64,B64)</f>
        <v>63000</v>
      </c>
      <c r="D64" s="12">
        <v>0.85270000000000001</v>
      </c>
      <c r="E64" s="3" t="s">
        <v>42</v>
      </c>
      <c r="F64" s="3">
        <f t="shared" si="0"/>
        <v>1172.6078775496469</v>
      </c>
      <c r="G64" s="3">
        <f>IF(B64/(1+参数!B$4)/D64*参数!B$4&lt;参数!B$3,参数!B$3,B64/(1+参数!B$4)/D64*参数!B$4)</f>
        <v>0.11726281341609009</v>
      </c>
      <c r="H64" s="15">
        <f>IF(J63&lt;参数!B$6,H63+F64,F64)+IFERROR(E64*H63,0)</f>
        <v>77581.970941722364</v>
      </c>
      <c r="I64" s="15">
        <f t="shared" si="1"/>
        <v>66154.146622006665</v>
      </c>
      <c r="J64" s="8">
        <f t="shared" si="2"/>
        <v>5.0065819396931222E-2</v>
      </c>
      <c r="K64" s="1">
        <f>IF(J64&gt;参数!B$6,I64,0)</f>
        <v>0</v>
      </c>
      <c r="L64" s="1">
        <f t="shared" si="3"/>
        <v>-1000</v>
      </c>
      <c r="M64" s="12">
        <f t="shared" si="4"/>
        <v>2.1370135393711331</v>
      </c>
    </row>
    <row r="65" spans="1:13" x14ac:dyDescent="0.15">
      <c r="A65" s="2">
        <v>40998</v>
      </c>
      <c r="B65" s="1">
        <f>参数!B$2</f>
        <v>1000</v>
      </c>
      <c r="C65" s="1">
        <f>IF(J64&lt;参数!B$6,C64+B65,B65)</f>
        <v>64000</v>
      </c>
      <c r="D65" s="12">
        <v>0.82089999999999996</v>
      </c>
      <c r="E65" s="3" t="s">
        <v>42</v>
      </c>
      <c r="F65" s="3">
        <f t="shared" si="0"/>
        <v>1218.0267933526309</v>
      </c>
      <c r="G65" s="3">
        <f>IF(B65/(1+参数!B$4)/D65*参数!B$4&lt;参数!B$3,参数!B$3,B65/(1+参数!B$4)/D65*参数!B$4)</f>
        <v>0.12180533682531371</v>
      </c>
      <c r="H65" s="15">
        <f>IF(J64&lt;参数!B$6,H64+F65,F65)+IFERROR(E65*H64,0)</f>
        <v>78799.997735074998</v>
      </c>
      <c r="I65" s="15">
        <f t="shared" si="1"/>
        <v>64686.918140723064</v>
      </c>
      <c r="J65" s="8">
        <f t="shared" si="2"/>
        <v>1.0733095948797899E-2</v>
      </c>
      <c r="K65" s="1">
        <f>IF(J65&gt;参数!B$6,I65,0)</f>
        <v>0</v>
      </c>
      <c r="L65" s="1">
        <f t="shared" si="3"/>
        <v>-1000</v>
      </c>
      <c r="M65" s="12">
        <f t="shared" si="4"/>
        <v>2.0573172445992296</v>
      </c>
    </row>
    <row r="66" spans="1:13" x14ac:dyDescent="0.15">
      <c r="A66" s="2">
        <v>41026</v>
      </c>
      <c r="B66" s="1">
        <f>参数!B$2</f>
        <v>1000</v>
      </c>
      <c r="C66" s="1">
        <f>IF(J65&lt;参数!B$6,C65+B66,B66)</f>
        <v>65000</v>
      </c>
      <c r="D66" s="12">
        <v>0.85070000000000001</v>
      </c>
      <c r="E66" s="3" t="s">
        <v>42</v>
      </c>
      <c r="F66" s="3">
        <f t="shared" si="0"/>
        <v>1175.3643605279381</v>
      </c>
      <c r="G66" s="3">
        <f>IF(B66/(1+参数!B$4)/D66*参数!B$4&lt;参数!B$3,参数!B$3,B66/(1+参数!B$4)/D66*参数!B$4)</f>
        <v>0.11753849888315507</v>
      </c>
      <c r="H66" s="15">
        <f>IF(J65&lt;参数!B$6,H65+F66,F66)+IFERROR(E66*H65,0)</f>
        <v>79975.362095602934</v>
      </c>
      <c r="I66" s="15">
        <f t="shared" si="1"/>
        <v>68035.040534729415</v>
      </c>
      <c r="J66" s="8">
        <f t="shared" si="2"/>
        <v>4.6692931303529361E-2</v>
      </c>
      <c r="K66" s="1">
        <f>IF(J66&gt;参数!B$6,I66,0)</f>
        <v>0</v>
      </c>
      <c r="L66" s="1">
        <f t="shared" si="3"/>
        <v>-1000</v>
      </c>
      <c r="M66" s="12">
        <f t="shared" si="4"/>
        <v>2.1320011937879944</v>
      </c>
    </row>
    <row r="67" spans="1:13" x14ac:dyDescent="0.15">
      <c r="A67" s="2">
        <v>41060</v>
      </c>
      <c r="B67" s="1">
        <f>参数!B$2</f>
        <v>1000</v>
      </c>
      <c r="C67" s="1">
        <f>IF(J66&lt;参数!B$6,C66+B67,B67)</f>
        <v>66000</v>
      </c>
      <c r="D67" s="12">
        <v>0.85099999999999998</v>
      </c>
      <c r="E67" s="3" t="s">
        <v>42</v>
      </c>
      <c r="F67" s="3">
        <f t="shared" si="0"/>
        <v>1174.9500622051062</v>
      </c>
      <c r="G67" s="3">
        <f>IF(B67/(1+参数!B$4)/D67*参数!B$4&lt;参数!B$3,参数!B$3,B67/(1+参数!B$4)/D67*参数!B$4)</f>
        <v>0.1174970634546416</v>
      </c>
      <c r="H67" s="15">
        <f>IF(J66&lt;参数!B$6,H66+F67,F67)+IFERROR(E67*H66,0)</f>
        <v>81150.312157808046</v>
      </c>
      <c r="I67" s="15">
        <f t="shared" si="1"/>
        <v>69058.915646294641</v>
      </c>
      <c r="J67" s="8">
        <f t="shared" si="2"/>
        <v>4.6347206762040072E-2</v>
      </c>
      <c r="K67" s="1">
        <f>IF(J67&gt;参数!B$6,I67,0)</f>
        <v>0</v>
      </c>
      <c r="L67" s="1">
        <f t="shared" si="3"/>
        <v>-1000</v>
      </c>
      <c r="M67" s="12">
        <f t="shared" si="4"/>
        <v>2.1327530456254649</v>
      </c>
    </row>
    <row r="68" spans="1:13" x14ac:dyDescent="0.15">
      <c r="A68" s="2">
        <v>41089</v>
      </c>
      <c r="B68" s="1">
        <f>参数!B$2</f>
        <v>1000</v>
      </c>
      <c r="C68" s="1">
        <f>IF(J67&lt;参数!B$6,C67+B68,B68)</f>
        <v>67000</v>
      </c>
      <c r="D68" s="12">
        <v>0.84599999999999997</v>
      </c>
      <c r="E68" s="3" t="s">
        <v>42</v>
      </c>
      <c r="F68" s="3">
        <f t="shared" ref="F68:F125" si="5">(B68-G68)/D68</f>
        <v>1181.8933906731163</v>
      </c>
      <c r="G68" s="3">
        <f>IF(B68/(1+参数!B$4)/D68*参数!B$4&lt;参数!B$3,参数!B$3,B68/(1+参数!B$4)/D68*参数!B$4)</f>
        <v>0.11819149054361704</v>
      </c>
      <c r="H68" s="15">
        <f>IF(J67&lt;参数!B$6,H67+F68,F68)+IFERROR(E68*H67,0)</f>
        <v>82332.205548481157</v>
      </c>
      <c r="I68" s="15">
        <f t="shared" ref="I68:I125" si="6">D68*H68</f>
        <v>69653.045894015057</v>
      </c>
      <c r="J68" s="8">
        <f t="shared" ref="J68:J125" si="7">I68/C68-1</f>
        <v>3.9597699910672413E-2</v>
      </c>
      <c r="K68" s="1">
        <f>IF(J68&gt;参数!B$6,I68,0)</f>
        <v>0</v>
      </c>
      <c r="L68" s="1">
        <f t="shared" ref="L68:L125" si="8">IF(A68=MAX(A:A),-B68+K68+I68,-B68+K68)</f>
        <v>-1000</v>
      </c>
      <c r="M68" s="12">
        <f t="shared" ref="M68:M125" si="9">M67*(IFERROR(D68+E68,D68))/D67</f>
        <v>2.1202221816676183</v>
      </c>
    </row>
    <row r="69" spans="1:13" x14ac:dyDescent="0.15">
      <c r="A69" s="2">
        <v>41121</v>
      </c>
      <c r="B69" s="1">
        <f>参数!B$2</f>
        <v>1000</v>
      </c>
      <c r="C69" s="1">
        <f>IF(J68&lt;参数!B$6,C68+B69,B69)</f>
        <v>68000</v>
      </c>
      <c r="D69" s="12">
        <v>0.82440000000000002</v>
      </c>
      <c r="E69" s="3" t="s">
        <v>42</v>
      </c>
      <c r="F69" s="3">
        <f t="shared" si="5"/>
        <v>1212.8562733978411</v>
      </c>
      <c r="G69" s="3">
        <f>IF(B69/(1+参数!B$4)/D69*参数!B$4&lt;参数!B$3,参数!B$3,B69/(1+参数!B$4)/D69*参数!B$4)</f>
        <v>0.12128821081986901</v>
      </c>
      <c r="H69" s="15">
        <f>IF(J68&lt;参数!B$6,H68+F69,F69)+IFERROR(E69*H68,0)</f>
        <v>83545.061821879004</v>
      </c>
      <c r="I69" s="15">
        <f t="shared" si="6"/>
        <v>68874.548965957059</v>
      </c>
      <c r="J69" s="8">
        <f t="shared" si="7"/>
        <v>1.2861014205250765E-2</v>
      </c>
      <c r="K69" s="1">
        <f>IF(J69&gt;参数!B$6,I69,0)</f>
        <v>0</v>
      </c>
      <c r="L69" s="1">
        <f t="shared" si="8"/>
        <v>-1000</v>
      </c>
      <c r="M69" s="12">
        <f t="shared" si="9"/>
        <v>2.0660888493697218</v>
      </c>
    </row>
    <row r="70" spans="1:13" x14ac:dyDescent="0.15">
      <c r="A70" s="2">
        <v>41152</v>
      </c>
      <c r="B70" s="1">
        <f>参数!B$2</f>
        <v>1000</v>
      </c>
      <c r="C70" s="1">
        <f>IF(J69&lt;参数!B$6,C69+B70,B70)</f>
        <v>69000</v>
      </c>
      <c r="D70" s="12">
        <v>0.79269999999999996</v>
      </c>
      <c r="E70" s="3" t="s">
        <v>42</v>
      </c>
      <c r="F70" s="3">
        <f t="shared" si="5"/>
        <v>1261.3521653649539</v>
      </c>
      <c r="G70" s="3">
        <f>IF(B70/(1+参数!B$4)/D70*参数!B$4&lt;参数!B$3,参数!B$3,B70/(1+参数!B$4)/D70*参数!B$4)</f>
        <v>0.12613851520108493</v>
      </c>
      <c r="H70" s="15">
        <f>IF(J69&lt;参数!B$6,H69+F70,F70)+IFERROR(E70*H69,0)</f>
        <v>84806.413987243955</v>
      </c>
      <c r="I70" s="15">
        <f t="shared" si="6"/>
        <v>67226.044367688286</v>
      </c>
      <c r="J70" s="8">
        <f t="shared" si="7"/>
        <v>-2.5709501917561051E-2</v>
      </c>
      <c r="K70" s="1">
        <f>IF(J70&gt;参数!B$6,I70,0)</f>
        <v>0</v>
      </c>
      <c r="L70" s="1">
        <f t="shared" si="8"/>
        <v>-1000</v>
      </c>
      <c r="M70" s="12">
        <f t="shared" si="9"/>
        <v>1.9866431718769753</v>
      </c>
    </row>
    <row r="71" spans="1:13" x14ac:dyDescent="0.15">
      <c r="A71" s="2">
        <v>41180</v>
      </c>
      <c r="B71" s="1">
        <f>参数!B$2</f>
        <v>1000</v>
      </c>
      <c r="C71" s="1">
        <f>IF(J70&lt;参数!B$6,C70+B71,B71)</f>
        <v>70000</v>
      </c>
      <c r="D71" s="12">
        <v>0.81169999999999998</v>
      </c>
      <c r="E71" s="3" t="s">
        <v>42</v>
      </c>
      <c r="F71" s="3">
        <f t="shared" si="5"/>
        <v>1231.8304966029878</v>
      </c>
      <c r="G71" s="3">
        <f>IF(B71/(1+参数!B$4)/D71*参数!B$4&lt;参数!B$3,参数!B$3,B71/(1+参数!B$4)/D71*参数!B$4)</f>
        <v>0.12318590735481091</v>
      </c>
      <c r="H71" s="15">
        <f>IF(J70&lt;参数!B$6,H70+F71,F71)+IFERROR(E71*H70,0)</f>
        <v>86038.244483846938</v>
      </c>
      <c r="I71" s="15">
        <f t="shared" si="6"/>
        <v>69837.243047538563</v>
      </c>
      <c r="J71" s="8">
        <f t="shared" si="7"/>
        <v>-2.3250993208776549E-3</v>
      </c>
      <c r="K71" s="1">
        <f>IF(J71&gt;参数!B$6,I71,0)</f>
        <v>0</v>
      </c>
      <c r="L71" s="1">
        <f t="shared" si="8"/>
        <v>-1000</v>
      </c>
      <c r="M71" s="12">
        <f t="shared" si="9"/>
        <v>2.034260454916792</v>
      </c>
    </row>
    <row r="72" spans="1:13" x14ac:dyDescent="0.15">
      <c r="A72" s="2">
        <v>41213</v>
      </c>
      <c r="B72" s="1">
        <f>参数!B$2</f>
        <v>1000</v>
      </c>
      <c r="C72" s="1">
        <f>IF(J71&lt;参数!B$6,C71+B72,B72)</f>
        <v>71000</v>
      </c>
      <c r="D72" s="12">
        <v>0.80189999999999995</v>
      </c>
      <c r="E72" s="3" t="s">
        <v>42</v>
      </c>
      <c r="F72" s="3">
        <f t="shared" si="5"/>
        <v>1246.8827891766161</v>
      </c>
      <c r="G72" s="3">
        <f>IF(B72/(1+参数!B$4)/D72*参数!B$4&lt;参数!B$3,参数!B$3,B72/(1+参数!B$4)/D72*参数!B$4)</f>
        <v>0.12469135927160496</v>
      </c>
      <c r="H72" s="15">
        <f>IF(J71&lt;参数!B$6,H71+F72,F72)+IFERROR(E72*H71,0)</f>
        <v>87285.127273023551</v>
      </c>
      <c r="I72" s="15">
        <f t="shared" si="6"/>
        <v>69993.943560237574</v>
      </c>
      <c r="J72" s="8">
        <f t="shared" si="7"/>
        <v>-1.4169809010738388E-2</v>
      </c>
      <c r="K72" s="1">
        <f>IF(J72&gt;参数!B$6,I72,0)</f>
        <v>0</v>
      </c>
      <c r="L72" s="1">
        <f t="shared" si="8"/>
        <v>-1000</v>
      </c>
      <c r="M72" s="12">
        <f t="shared" si="9"/>
        <v>2.0096999615594129</v>
      </c>
    </row>
    <row r="73" spans="1:13" x14ac:dyDescent="0.15">
      <c r="A73" s="2">
        <v>41243</v>
      </c>
      <c r="B73" s="1">
        <f>参数!B$2</f>
        <v>1000</v>
      </c>
      <c r="C73" s="1">
        <f>IF(J72&lt;参数!B$6,C72+B73,B73)</f>
        <v>72000</v>
      </c>
      <c r="D73" s="12">
        <v>0.75829999999999997</v>
      </c>
      <c r="E73" s="3" t="s">
        <v>42</v>
      </c>
      <c r="F73" s="3">
        <f t="shared" si="5"/>
        <v>1318.5653953020571</v>
      </c>
      <c r="G73" s="3">
        <f>IF(B73/(1+参数!B$4)/D73*参数!B$4&lt;参数!B$3,参数!B$3,B73/(1+参数!B$4)/D73*参数!B$4)</f>
        <v>0.13186074245008575</v>
      </c>
      <c r="H73" s="15">
        <f>IF(J72&lt;参数!B$6,H72+F73,F73)+IFERROR(E73*H72,0)</f>
        <v>88603.692668325602</v>
      </c>
      <c r="I73" s="15">
        <f t="shared" si="6"/>
        <v>67188.180150391301</v>
      </c>
      <c r="J73" s="8">
        <f t="shared" si="7"/>
        <v>-6.6830831244565236E-2</v>
      </c>
      <c r="K73" s="1">
        <f>IF(J73&gt;参数!B$6,I73,0)</f>
        <v>0</v>
      </c>
      <c r="L73" s="1">
        <f t="shared" si="8"/>
        <v>-1000</v>
      </c>
      <c r="M73" s="12">
        <f t="shared" si="9"/>
        <v>1.9004308278469919</v>
      </c>
    </row>
    <row r="74" spans="1:13" x14ac:dyDescent="0.15">
      <c r="A74" s="2">
        <v>41274</v>
      </c>
      <c r="B74" s="1">
        <f>参数!B$2</f>
        <v>1000</v>
      </c>
      <c r="C74" s="1">
        <f>IF(J73&lt;参数!B$6,C73+B74,B74)</f>
        <v>73000</v>
      </c>
      <c r="D74" s="12">
        <v>0.8579</v>
      </c>
      <c r="E74" s="3" t="s">
        <v>42</v>
      </c>
      <c r="F74" s="3">
        <f t="shared" si="5"/>
        <v>1165.5011632511266</v>
      </c>
      <c r="G74" s="3">
        <f>IF(B74/(1+参数!B$4)/D74*参数!B$4&lt;参数!B$3,参数!B$3,B74/(1+参数!B$4)/D74*参数!B$4)</f>
        <v>0.11655204685849167</v>
      </c>
      <c r="H74" s="15">
        <f>IF(J73&lt;参数!B$6,H73+F74,F74)+IFERROR(E74*H73,0)</f>
        <v>89769.193831576733</v>
      </c>
      <c r="I74" s="15">
        <f t="shared" si="6"/>
        <v>77012.991388109673</v>
      </c>
      <c r="J74" s="8">
        <f t="shared" si="7"/>
        <v>5.4972484768625707E-2</v>
      </c>
      <c r="K74" s="1">
        <f>IF(J74&gt;参数!B$6,I74,0)</f>
        <v>0</v>
      </c>
      <c r="L74" s="1">
        <f t="shared" si="8"/>
        <v>-1000</v>
      </c>
      <c r="M74" s="12">
        <f t="shared" si="9"/>
        <v>2.1500456378872932</v>
      </c>
    </row>
    <row r="75" spans="1:13" x14ac:dyDescent="0.15">
      <c r="A75" s="2">
        <v>41305</v>
      </c>
      <c r="B75" s="1">
        <f>参数!B$2</f>
        <v>1000</v>
      </c>
      <c r="C75" s="1">
        <f>IF(J74&lt;参数!B$6,C74+B75,B75)</f>
        <v>74000</v>
      </c>
      <c r="D75" s="12">
        <v>0.90210000000000001</v>
      </c>
      <c r="E75" s="3" t="s">
        <v>42</v>
      </c>
      <c r="F75" s="3">
        <f t="shared" si="5"/>
        <v>1108.4016834372633</v>
      </c>
      <c r="G75" s="3">
        <f>IF(B75/(1+参数!B$4)/D75*参数!B$4&lt;参数!B$3,参数!B$3,B75/(1+参数!B$4)/D75*参数!B$4)</f>
        <v>0.11084137124476222</v>
      </c>
      <c r="H75" s="15">
        <f>IF(J74&lt;参数!B$6,H74+F75,F75)+IFERROR(E75*H74,0)</f>
        <v>90877.595515013993</v>
      </c>
      <c r="I75" s="15">
        <f t="shared" si="6"/>
        <v>81980.678914094126</v>
      </c>
      <c r="J75" s="8">
        <f t="shared" si="7"/>
        <v>0.10784701235262339</v>
      </c>
      <c r="K75" s="1">
        <f>IF(J75&gt;参数!B$6,I75,0)</f>
        <v>0</v>
      </c>
      <c r="L75" s="1">
        <f t="shared" si="8"/>
        <v>-1000</v>
      </c>
      <c r="M75" s="12">
        <f t="shared" si="9"/>
        <v>2.2608184752746556</v>
      </c>
    </row>
    <row r="76" spans="1:13" x14ac:dyDescent="0.15">
      <c r="A76" s="2">
        <v>41333</v>
      </c>
      <c r="B76" s="1">
        <f>参数!B$2</f>
        <v>1000</v>
      </c>
      <c r="C76" s="1">
        <f>IF(J75&lt;参数!B$6,C75+B76,B76)</f>
        <v>75000</v>
      </c>
      <c r="D76" s="12">
        <v>0.90580000000000005</v>
      </c>
      <c r="E76" s="3" t="s">
        <v>42</v>
      </c>
      <c r="F76" s="3">
        <f t="shared" si="5"/>
        <v>1103.8745985782066</v>
      </c>
      <c r="G76" s="3">
        <f>IF(B76/(1+参数!B$4)/D76*参数!B$4&lt;参数!B$3,参数!B$3,B76/(1+参数!B$4)/D76*参数!B$4)</f>
        <v>0.11038860786034446</v>
      </c>
      <c r="H76" s="15">
        <f>IF(J75&lt;参数!B$6,H75+F76,F76)+IFERROR(E76*H75,0)</f>
        <v>91981.470113592193</v>
      </c>
      <c r="I76" s="15">
        <f t="shared" si="6"/>
        <v>83316.815628891811</v>
      </c>
      <c r="J76" s="8">
        <f t="shared" si="7"/>
        <v>0.11089087505189088</v>
      </c>
      <c r="K76" s="1">
        <f>IF(J76&gt;参数!B$6,I76,0)</f>
        <v>0</v>
      </c>
      <c r="L76" s="1">
        <f t="shared" si="8"/>
        <v>-1000</v>
      </c>
      <c r="M76" s="12">
        <f t="shared" si="9"/>
        <v>2.2700913146034623</v>
      </c>
    </row>
    <row r="77" spans="1:13" x14ac:dyDescent="0.15">
      <c r="A77" s="2">
        <v>41362</v>
      </c>
      <c r="B77" s="1">
        <f>参数!B$2</f>
        <v>1000</v>
      </c>
      <c r="C77" s="1">
        <f>IF(J76&lt;参数!B$6,C76+B77,B77)</f>
        <v>76000</v>
      </c>
      <c r="D77" s="12">
        <v>0.88639999999999997</v>
      </c>
      <c r="E77" s="3" t="s">
        <v>42</v>
      </c>
      <c r="F77" s="3">
        <f t="shared" si="5"/>
        <v>1128.0315832535921</v>
      </c>
      <c r="G77" s="3">
        <f>IF(B77/(1+参数!B$4)/D77*参数!B$4&lt;参数!B$3,参数!B$3,B77/(1+参数!B$4)/D77*参数!B$4)</f>
        <v>0.11280460401613268</v>
      </c>
      <c r="H77" s="15">
        <f>IF(J76&lt;参数!B$6,H76+F77,F77)+IFERROR(E77*H76,0)</f>
        <v>93109.501696845778</v>
      </c>
      <c r="I77" s="15">
        <f t="shared" si="6"/>
        <v>82532.262304084099</v>
      </c>
      <c r="J77" s="8">
        <f t="shared" si="7"/>
        <v>8.595081979058028E-2</v>
      </c>
      <c r="K77" s="1">
        <f>IF(J77&gt;参数!B$6,I77,0)</f>
        <v>0</v>
      </c>
      <c r="L77" s="1">
        <f t="shared" si="8"/>
        <v>-1000</v>
      </c>
      <c r="M77" s="12">
        <f t="shared" si="9"/>
        <v>2.2214715624470176</v>
      </c>
    </row>
    <row r="78" spans="1:13" x14ac:dyDescent="0.15">
      <c r="A78" s="2">
        <v>41390</v>
      </c>
      <c r="B78" s="1">
        <f>参数!B$2</f>
        <v>1000</v>
      </c>
      <c r="C78" s="1">
        <f>IF(J77&lt;参数!B$6,C77+B78,B78)</f>
        <v>77000</v>
      </c>
      <c r="D78" s="12">
        <v>0.86629999999999996</v>
      </c>
      <c r="E78" s="3" t="s">
        <v>42</v>
      </c>
      <c r="F78" s="3">
        <f t="shared" si="5"/>
        <v>1154.2012906494015</v>
      </c>
      <c r="G78" s="3">
        <f>IF(B78/(1+参数!B$4)/D78*参数!B$4&lt;参数!B$3,参数!B$3,B78/(1+参数!B$4)/D78*参数!B$4)</f>
        <v>0.11542191042352536</v>
      </c>
      <c r="H78" s="15">
        <f>IF(J77&lt;参数!B$6,H77+F78,F78)+IFERROR(E78*H77,0)</f>
        <v>94263.702987495184</v>
      </c>
      <c r="I78" s="15">
        <f t="shared" si="6"/>
        <v>81660.645898067072</v>
      </c>
      <c r="J78" s="8">
        <f t="shared" si="7"/>
        <v>6.0527868806065976E-2</v>
      </c>
      <c r="K78" s="1">
        <f>IF(J78&gt;参数!B$6,I78,0)</f>
        <v>0</v>
      </c>
      <c r="L78" s="1">
        <f t="shared" si="8"/>
        <v>-1000</v>
      </c>
      <c r="M78" s="12">
        <f t="shared" si="9"/>
        <v>2.171097489336475</v>
      </c>
    </row>
    <row r="79" spans="1:13" x14ac:dyDescent="0.15">
      <c r="A79" s="2">
        <v>41425</v>
      </c>
      <c r="B79" s="1">
        <f>参数!B$2</f>
        <v>1000</v>
      </c>
      <c r="C79" s="1">
        <f>IF(J78&lt;参数!B$6,C78+B79,B79)</f>
        <v>78000</v>
      </c>
      <c r="D79" s="12">
        <v>0.92989999999999995</v>
      </c>
      <c r="E79" s="3" t="s">
        <v>42</v>
      </c>
      <c r="F79" s="3">
        <f t="shared" si="5"/>
        <v>1075.2688163326973</v>
      </c>
      <c r="G79" s="3">
        <f>IF(B79/(1+参数!B$4)/D79*参数!B$4&lt;参数!B$3,参数!B$3,B79/(1+参数!B$4)/D79*参数!B$4)</f>
        <v>0.10752769222486291</v>
      </c>
      <c r="H79" s="15">
        <f>IF(J78&lt;参数!B$6,H78+F79,F79)+IFERROR(E79*H78,0)</f>
        <v>95338.971803827881</v>
      </c>
      <c r="I79" s="15">
        <f t="shared" si="6"/>
        <v>88655.709880379538</v>
      </c>
      <c r="J79" s="8">
        <f t="shared" si="7"/>
        <v>0.1366116651330711</v>
      </c>
      <c r="K79" s="1">
        <f>IF(J79&gt;参数!B$6,I79,0)</f>
        <v>0</v>
      </c>
      <c r="L79" s="1">
        <f t="shared" si="8"/>
        <v>-1000</v>
      </c>
      <c r="M79" s="12">
        <f t="shared" si="9"/>
        <v>2.3304900788802816</v>
      </c>
    </row>
    <row r="80" spans="1:13" x14ac:dyDescent="0.15">
      <c r="A80" s="2">
        <v>41453</v>
      </c>
      <c r="B80" s="1">
        <f>参数!B$2</f>
        <v>1000</v>
      </c>
      <c r="C80" s="1">
        <f>IF(J79&lt;参数!B$6,C79+B80,B80)</f>
        <v>79000</v>
      </c>
      <c r="D80" s="12">
        <v>0.84250000000000003</v>
      </c>
      <c r="E80" s="3" t="s">
        <v>42</v>
      </c>
      <c r="F80" s="3">
        <f t="shared" si="5"/>
        <v>1186.8027507492361</v>
      </c>
      <c r="G80" s="3">
        <f>IF(B80/(1+参数!B$4)/D80*参数!B$4&lt;参数!B$3,参数!B$3,B80/(1+参数!B$4)/D80*参数!B$4)</f>
        <v>0.11868249376842731</v>
      </c>
      <c r="H80" s="15">
        <f>IF(J79&lt;参数!B$6,H79+F80,F80)+IFERROR(E80*H79,0)</f>
        <v>96525.774554577118</v>
      </c>
      <c r="I80" s="15">
        <f t="shared" si="6"/>
        <v>81322.965062231218</v>
      </c>
      <c r="J80" s="8">
        <f t="shared" si="7"/>
        <v>2.940462104090158E-2</v>
      </c>
      <c r="K80" s="1">
        <f>IF(J80&gt;参数!B$6,I80,0)</f>
        <v>0</v>
      </c>
      <c r="L80" s="1">
        <f t="shared" si="8"/>
        <v>-1000</v>
      </c>
      <c r="M80" s="12">
        <f t="shared" si="9"/>
        <v>2.1114505768971261</v>
      </c>
    </row>
    <row r="81" spans="1:13" x14ac:dyDescent="0.15">
      <c r="A81" s="2">
        <v>41486</v>
      </c>
      <c r="B81" s="1">
        <f>参数!B$2</f>
        <v>1000</v>
      </c>
      <c r="C81" s="1">
        <f>IF(J80&lt;参数!B$6,C80+B81,B81)</f>
        <v>80000</v>
      </c>
      <c r="D81" s="12">
        <v>0.86009999999999998</v>
      </c>
      <c r="E81" s="3" t="s">
        <v>42</v>
      </c>
      <c r="F81" s="3">
        <f t="shared" si="5"/>
        <v>1162.5203419077725</v>
      </c>
      <c r="G81" s="3">
        <f>IF(B81/(1+参数!B$4)/D81*参数!B$4&lt;参数!B$3,参数!B$3,B81/(1+参数!B$4)/D81*参数!B$4)</f>
        <v>0.11625392512486922</v>
      </c>
      <c r="H81" s="15">
        <f>IF(J80&lt;参数!B$6,H80+F81,F81)+IFERROR(E81*H80,0)</f>
        <v>97688.294896484891</v>
      </c>
      <c r="I81" s="15">
        <f t="shared" si="6"/>
        <v>84021.702440466659</v>
      </c>
      <c r="J81" s="8">
        <f t="shared" si="7"/>
        <v>5.0271280505833182E-2</v>
      </c>
      <c r="K81" s="1">
        <f>IF(J81&gt;参数!B$6,I81,0)</f>
        <v>0</v>
      </c>
      <c r="L81" s="1">
        <f t="shared" si="8"/>
        <v>-1000</v>
      </c>
      <c r="M81" s="12">
        <f t="shared" si="9"/>
        <v>2.1555592180287455</v>
      </c>
    </row>
    <row r="82" spans="1:13" x14ac:dyDescent="0.15">
      <c r="A82" s="2">
        <v>41516</v>
      </c>
      <c r="B82" s="1">
        <f>参数!B$2</f>
        <v>1000</v>
      </c>
      <c r="C82" s="1">
        <f>IF(J81&lt;参数!B$6,C81+B82,B82)</f>
        <v>81000</v>
      </c>
      <c r="D82" s="12">
        <v>0.8679</v>
      </c>
      <c r="E82" s="3" t="s">
        <v>42</v>
      </c>
      <c r="F82" s="3">
        <f t="shared" si="5"/>
        <v>1152.0737306986664</v>
      </c>
      <c r="G82" s="3">
        <f>IF(B82/(1+参数!B$4)/D82*参数!B$4&lt;参数!B$3,参数!B$3,B82/(1+参数!B$4)/D82*参数!B$4)</f>
        <v>0.11520912662737645</v>
      </c>
      <c r="H82" s="15">
        <f>IF(J81&lt;参数!B$6,H81+F82,F82)+IFERROR(E82*H81,0)</f>
        <v>98840.368627183561</v>
      </c>
      <c r="I82" s="15">
        <f t="shared" si="6"/>
        <v>85783.55593153261</v>
      </c>
      <c r="J82" s="8">
        <f t="shared" si="7"/>
        <v>5.905624606830373E-2</v>
      </c>
      <c r="K82" s="1">
        <f>IF(J82&gt;参数!B$6,I82,0)</f>
        <v>0</v>
      </c>
      <c r="L82" s="1">
        <f t="shared" si="8"/>
        <v>-1000</v>
      </c>
      <c r="M82" s="12">
        <f t="shared" si="9"/>
        <v>2.1751073658029858</v>
      </c>
    </row>
    <row r="83" spans="1:13" x14ac:dyDescent="0.15">
      <c r="A83" s="2">
        <v>41547</v>
      </c>
      <c r="B83" s="1">
        <f>参数!B$2</f>
        <v>1000</v>
      </c>
      <c r="C83" s="1">
        <f>IF(J82&lt;参数!B$6,C82+B83,B83)</f>
        <v>82000</v>
      </c>
      <c r="D83" s="12">
        <v>0.91779999999999995</v>
      </c>
      <c r="E83" s="3" t="s">
        <v>42</v>
      </c>
      <c r="F83" s="3">
        <f t="shared" si="5"/>
        <v>1089.4432934135136</v>
      </c>
      <c r="G83" s="3">
        <f>IF(B83/(1+参数!B$4)/D83*参数!B$4&lt;参数!B$3,参数!B$3,B83/(1+参数!B$4)/D83*参数!B$4)</f>
        <v>0.10894530507724996</v>
      </c>
      <c r="H83" s="15">
        <f>IF(J82&lt;参数!B$6,H82+F83,F83)+IFERROR(E83*H82,0)</f>
        <v>99929.811920597072</v>
      </c>
      <c r="I83" s="15">
        <f t="shared" si="6"/>
        <v>91715.58138072399</v>
      </c>
      <c r="J83" s="8">
        <f t="shared" si="7"/>
        <v>0.11848269976492665</v>
      </c>
      <c r="K83" s="1">
        <f>IF(J83&gt;参数!B$6,I83,0)</f>
        <v>0</v>
      </c>
      <c r="L83" s="1">
        <f t="shared" si="8"/>
        <v>-1000</v>
      </c>
      <c r="M83" s="12">
        <f t="shared" si="9"/>
        <v>2.3001653881022932</v>
      </c>
    </row>
    <row r="84" spans="1:13" x14ac:dyDescent="0.15">
      <c r="A84" s="2">
        <v>41578</v>
      </c>
      <c r="B84" s="1">
        <f>参数!B$2</f>
        <v>1000</v>
      </c>
      <c r="C84" s="1">
        <f>IF(J83&lt;参数!B$6,C83+B84,B84)</f>
        <v>83000</v>
      </c>
      <c r="D84" s="12">
        <v>0.89429999999999998</v>
      </c>
      <c r="E84" s="3" t="s">
        <v>42</v>
      </c>
      <c r="F84" s="3">
        <f t="shared" si="5"/>
        <v>1118.0679770555751</v>
      </c>
      <c r="G84" s="3">
        <f>IF(B84/(1+参数!B$4)/D84*参数!B$4&lt;参数!B$3,参数!B$3,B84/(1+参数!B$4)/D84*参数!B$4)</f>
        <v>0.11180811919926201</v>
      </c>
      <c r="H84" s="15">
        <f>IF(J83&lt;参数!B$6,H83+F84,F84)+IFERROR(E84*H83,0)</f>
        <v>101047.87989765265</v>
      </c>
      <c r="I84" s="15">
        <f t="shared" si="6"/>
        <v>90367.118992470758</v>
      </c>
      <c r="J84" s="8">
        <f t="shared" si="7"/>
        <v>8.8760469788804253E-2</v>
      </c>
      <c r="K84" s="1">
        <f>IF(J84&gt;参数!B$6,I84,0)</f>
        <v>0</v>
      </c>
      <c r="L84" s="1">
        <f t="shared" si="8"/>
        <v>-1000</v>
      </c>
      <c r="M84" s="12">
        <f t="shared" si="9"/>
        <v>2.2412703275004149</v>
      </c>
    </row>
    <row r="85" spans="1:13" x14ac:dyDescent="0.15">
      <c r="A85" s="2">
        <v>41607</v>
      </c>
      <c r="B85" s="1">
        <f>参数!B$2</f>
        <v>1000</v>
      </c>
      <c r="C85" s="1">
        <f>IF(J84&lt;参数!B$6,C84+B85,B85)</f>
        <v>84000</v>
      </c>
      <c r="D85" s="12">
        <v>0.91449999999999998</v>
      </c>
      <c r="E85" s="3" t="s">
        <v>42</v>
      </c>
      <c r="F85" s="3">
        <f t="shared" si="5"/>
        <v>1093.3741515173349</v>
      </c>
      <c r="G85" s="3">
        <f>IF(B85/(1+参数!B$4)/D85*参数!B$4&lt;参数!B$3,参数!B$3,B85/(1+参数!B$4)/D85*参数!B$4)</f>
        <v>0.10933843739737563</v>
      </c>
      <c r="H85" s="15">
        <f>IF(J84&lt;参数!B$6,H84+F85,F85)+IFERROR(E85*H84,0)</f>
        <v>102141.25404916998</v>
      </c>
      <c r="I85" s="15">
        <f t="shared" si="6"/>
        <v>93408.176827965945</v>
      </c>
      <c r="J85" s="8">
        <f t="shared" si="7"/>
        <v>0.11200210509483277</v>
      </c>
      <c r="K85" s="1">
        <f>IF(J85&gt;参数!B$6,I85,0)</f>
        <v>0</v>
      </c>
      <c r="L85" s="1">
        <f t="shared" si="8"/>
        <v>-1000</v>
      </c>
      <c r="M85" s="12">
        <f t="shared" si="9"/>
        <v>2.2918950178901145</v>
      </c>
    </row>
    <row r="86" spans="1:13" x14ac:dyDescent="0.15">
      <c r="A86" s="2">
        <v>41639</v>
      </c>
      <c r="B86" s="1">
        <f>参数!B$2</f>
        <v>1000</v>
      </c>
      <c r="C86" s="1">
        <f>IF(J85&lt;参数!B$6,C85+B86,B86)</f>
        <v>85000</v>
      </c>
      <c r="D86" s="12">
        <v>0.92649999999999999</v>
      </c>
      <c r="E86" s="3" t="s">
        <v>42</v>
      </c>
      <c r="F86" s="3">
        <f t="shared" si="5"/>
        <v>1079.2143310423523</v>
      </c>
      <c r="G86" s="3">
        <f>IF(B86/(1+参数!B$4)/D86*参数!B$4&lt;参数!B$3,参数!B$3,B86/(1+参数!B$4)/D86*参数!B$4)</f>
        <v>0.10792228926055047</v>
      </c>
      <c r="H86" s="15">
        <f>IF(J85&lt;参数!B$6,H85+F86,F86)+IFERROR(E86*H85,0)</f>
        <v>103220.46838021233</v>
      </c>
      <c r="I86" s="15">
        <f t="shared" si="6"/>
        <v>95633.763954266731</v>
      </c>
      <c r="J86" s="8">
        <f t="shared" si="7"/>
        <v>0.12510310534431457</v>
      </c>
      <c r="K86" s="1">
        <f>IF(J86&gt;参数!B$6,I86,0)</f>
        <v>0</v>
      </c>
      <c r="L86" s="1">
        <f t="shared" si="8"/>
        <v>-1000</v>
      </c>
      <c r="M86" s="12">
        <f t="shared" si="9"/>
        <v>2.3219690913889464</v>
      </c>
    </row>
    <row r="87" spans="1:13" x14ac:dyDescent="0.15">
      <c r="A87" s="2">
        <v>41669</v>
      </c>
      <c r="B87" s="1">
        <f>参数!B$2</f>
        <v>1000</v>
      </c>
      <c r="C87" s="1">
        <f>IF(J86&lt;参数!B$6,C86+B87,B87)</f>
        <v>86000</v>
      </c>
      <c r="D87" s="12">
        <v>0.91139999999999999</v>
      </c>
      <c r="E87" s="3" t="s">
        <v>42</v>
      </c>
      <c r="F87" s="3">
        <f t="shared" si="5"/>
        <v>1097.0927031634362</v>
      </c>
      <c r="G87" s="3">
        <f>IF(B87/(1+参数!B$4)/D87*参数!B$4&lt;参数!B$3,参数!B$3,B87/(1+参数!B$4)/D87*参数!B$4)</f>
        <v>0.10971033684430548</v>
      </c>
      <c r="H87" s="15">
        <f>IF(J86&lt;参数!B$6,H86+F87,F87)+IFERROR(E87*H86,0)</f>
        <v>104317.56108337577</v>
      </c>
      <c r="I87" s="15">
        <f t="shared" si="6"/>
        <v>95075.025171388668</v>
      </c>
      <c r="J87" s="8">
        <f t="shared" si="7"/>
        <v>0.10552354850451939</v>
      </c>
      <c r="K87" s="1">
        <f>IF(J87&gt;参数!B$6,I87,0)</f>
        <v>0</v>
      </c>
      <c r="L87" s="1">
        <f t="shared" si="8"/>
        <v>-1000</v>
      </c>
      <c r="M87" s="12">
        <f t="shared" si="9"/>
        <v>2.2841258822362498</v>
      </c>
    </row>
    <row r="88" spans="1:13" x14ac:dyDescent="0.15">
      <c r="A88" s="2">
        <v>41698</v>
      </c>
      <c r="B88" s="1">
        <f>参数!B$2</f>
        <v>1000</v>
      </c>
      <c r="C88" s="1">
        <f>IF(J87&lt;参数!B$6,C87+B88,B88)</f>
        <v>87000</v>
      </c>
      <c r="D88" s="12">
        <v>0.92769999999999997</v>
      </c>
      <c r="E88" s="3" t="s">
        <v>42</v>
      </c>
      <c r="F88" s="3">
        <f t="shared" si="5"/>
        <v>1077.8184944600121</v>
      </c>
      <c r="G88" s="3">
        <f>IF(B88/(1+参数!B$4)/D88*参数!B$4&lt;参数!B$3,参数!B$3,B88/(1+参数!B$4)/D88*参数!B$4)</f>
        <v>0.10778268944691172</v>
      </c>
      <c r="H88" s="15">
        <f>IF(J87&lt;参数!B$6,H87+F88,F88)+IFERROR(E88*H87,0)</f>
        <v>105395.37957783577</v>
      </c>
      <c r="I88" s="15">
        <f t="shared" si="6"/>
        <v>97775.293634358241</v>
      </c>
      <c r="J88" s="8">
        <f t="shared" si="7"/>
        <v>0.12385394982020959</v>
      </c>
      <c r="K88" s="1">
        <f>IF(J88&gt;参数!B$6,I88,0)</f>
        <v>0</v>
      </c>
      <c r="L88" s="1">
        <f t="shared" si="8"/>
        <v>-1000</v>
      </c>
      <c r="M88" s="12">
        <f t="shared" si="9"/>
        <v>2.3249764987388293</v>
      </c>
    </row>
    <row r="89" spans="1:13" x14ac:dyDescent="0.15">
      <c r="A89" s="2">
        <v>41729</v>
      </c>
      <c r="B89" s="1">
        <f>参数!B$2</f>
        <v>1000</v>
      </c>
      <c r="C89" s="1">
        <f>IF(J88&lt;参数!B$6,C88+B89,B89)</f>
        <v>88000</v>
      </c>
      <c r="D89" s="12">
        <v>0.90229999999999999</v>
      </c>
      <c r="E89" s="3" t="s">
        <v>42</v>
      </c>
      <c r="F89" s="3">
        <f t="shared" si="5"/>
        <v>1108.1560270391051</v>
      </c>
      <c r="G89" s="3">
        <f>IF(B89/(1+参数!B$4)/D89*参数!B$4&lt;参数!B$3,参数!B$3,B89/(1+参数!B$4)/D89*参数!B$4)</f>
        <v>0.11081680261542724</v>
      </c>
      <c r="H89" s="15">
        <f>IF(J88&lt;参数!B$6,H88+F89,F89)+IFERROR(E89*H88,0)</f>
        <v>106503.53560487488</v>
      </c>
      <c r="I89" s="15">
        <f t="shared" si="6"/>
        <v>96098.140176278597</v>
      </c>
      <c r="J89" s="8">
        <f t="shared" si="7"/>
        <v>9.2024320184983965E-2</v>
      </c>
      <c r="K89" s="1">
        <f>IF(J89&gt;参数!B$6,I89,0)</f>
        <v>0</v>
      </c>
      <c r="L89" s="1">
        <f t="shared" si="8"/>
        <v>-1000</v>
      </c>
      <c r="M89" s="12">
        <f t="shared" si="9"/>
        <v>2.2613197098329696</v>
      </c>
    </row>
    <row r="90" spans="1:13" x14ac:dyDescent="0.15">
      <c r="A90" s="2">
        <v>41759</v>
      </c>
      <c r="B90" s="1">
        <f>参数!B$2</f>
        <v>1000</v>
      </c>
      <c r="C90" s="1">
        <f>IF(J89&lt;参数!B$6,C89+B90,B90)</f>
        <v>89000</v>
      </c>
      <c r="D90" s="12">
        <v>0.9103</v>
      </c>
      <c r="E90" s="3" t="s">
        <v>42</v>
      </c>
      <c r="F90" s="3">
        <f t="shared" si="5"/>
        <v>1098.4182764912341</v>
      </c>
      <c r="G90" s="3">
        <f>IF(B90/(1+参数!B$4)/D90*参数!B$4&lt;参数!B$3,参数!B$3,B90/(1+参数!B$4)/D90*参数!B$4)</f>
        <v>0.10984291002955072</v>
      </c>
      <c r="H90" s="15">
        <f>IF(J89&lt;参数!B$6,H89+F90,F90)+IFERROR(E90*H89,0)</f>
        <v>107601.95388136612</v>
      </c>
      <c r="I90" s="15">
        <f t="shared" si="6"/>
        <v>97950.058618207579</v>
      </c>
      <c r="J90" s="8">
        <f t="shared" si="7"/>
        <v>0.10056245638435479</v>
      </c>
      <c r="K90" s="1">
        <f>IF(J90&gt;参数!B$6,I90,0)</f>
        <v>0</v>
      </c>
      <c r="L90" s="1">
        <f t="shared" si="8"/>
        <v>-1000</v>
      </c>
      <c r="M90" s="12">
        <f t="shared" si="9"/>
        <v>2.2813690921655239</v>
      </c>
    </row>
    <row r="91" spans="1:13" x14ac:dyDescent="0.15">
      <c r="A91" s="2">
        <v>41789</v>
      </c>
      <c r="B91" s="1">
        <f>参数!B$2</f>
        <v>1000</v>
      </c>
      <c r="C91" s="1">
        <f>IF(J90&lt;参数!B$6,C90+B91,B91)</f>
        <v>90000</v>
      </c>
      <c r="D91" s="12">
        <v>0.92300000000000004</v>
      </c>
      <c r="E91" s="3" t="s">
        <v>42</v>
      </c>
      <c r="F91" s="3">
        <f t="shared" si="5"/>
        <v>1083.3062496980383</v>
      </c>
      <c r="G91" s="3">
        <f>IF(B91/(1+参数!B$4)/D91*参数!B$4&lt;参数!B$3,参数!B$3,B91/(1+参数!B$4)/D91*参数!B$4)</f>
        <v>0.10833152871061755</v>
      </c>
      <c r="H91" s="15">
        <f>IF(J90&lt;参数!B$6,H90+F91,F91)+IFERROR(E91*H90,0)</f>
        <v>108685.26013106416</v>
      </c>
      <c r="I91" s="15">
        <f t="shared" si="6"/>
        <v>100316.49510097223</v>
      </c>
      <c r="J91" s="8">
        <f t="shared" si="7"/>
        <v>0.11462772334413596</v>
      </c>
      <c r="K91" s="1">
        <f>IF(J91&gt;参数!B$6,I91,0)</f>
        <v>0</v>
      </c>
      <c r="L91" s="1">
        <f t="shared" si="8"/>
        <v>-1000</v>
      </c>
      <c r="M91" s="12">
        <f t="shared" si="9"/>
        <v>2.3131974866184537</v>
      </c>
    </row>
    <row r="92" spans="1:13" x14ac:dyDescent="0.15">
      <c r="A92" s="2">
        <v>41820</v>
      </c>
      <c r="B92" s="1">
        <f>参数!B$2</f>
        <v>1000</v>
      </c>
      <c r="C92" s="1">
        <f>IF(J91&lt;参数!B$6,C91+B92,B92)</f>
        <v>91000</v>
      </c>
      <c r="D92" s="12">
        <v>0.95609999999999995</v>
      </c>
      <c r="E92" s="3" t="s">
        <v>42</v>
      </c>
      <c r="F92" s="3">
        <f t="shared" si="5"/>
        <v>1045.8063161679654</v>
      </c>
      <c r="G92" s="3">
        <f>IF(B92/(1+参数!B$4)/D92*参数!B$4&lt;参数!B$3,参数!B$3,B92/(1+参数!B$4)/D92*参数!B$4)</f>
        <v>0.10458111180828367</v>
      </c>
      <c r="H92" s="15">
        <f>IF(J91&lt;参数!B$6,H91+F92,F92)+IFERROR(E92*H91,0)</f>
        <v>109731.06644723212</v>
      </c>
      <c r="I92" s="15">
        <f t="shared" si="6"/>
        <v>104913.87263019863</v>
      </c>
      <c r="J92" s="8">
        <f t="shared" si="7"/>
        <v>0.1528996992329521</v>
      </c>
      <c r="K92" s="1">
        <f>IF(J92&gt;参数!B$6,I92,0)</f>
        <v>0</v>
      </c>
      <c r="L92" s="1">
        <f t="shared" si="8"/>
        <v>-1000</v>
      </c>
      <c r="M92" s="12">
        <f t="shared" si="9"/>
        <v>2.3961518060193971</v>
      </c>
    </row>
    <row r="93" spans="1:13" x14ac:dyDescent="0.15">
      <c r="A93" s="2">
        <v>41851</v>
      </c>
      <c r="B93" s="1">
        <f>参数!B$2</f>
        <v>1000</v>
      </c>
      <c r="C93" s="1">
        <f>IF(J92&lt;参数!B$6,C92+B93,B93)</f>
        <v>92000</v>
      </c>
      <c r="D93" s="12">
        <v>0.98029999999999995</v>
      </c>
      <c r="E93" s="3">
        <v>0.03</v>
      </c>
      <c r="F93" s="3">
        <f t="shared" si="5"/>
        <v>1019.9918398562048</v>
      </c>
      <c r="G93" s="3">
        <f>IF(B93/(1+参数!B$4)/D93*参数!B$4&lt;参数!B$3,参数!B$3,B93/(1+参数!B$4)/D93*参数!B$4)</f>
        <v>0.1019993889624605</v>
      </c>
      <c r="H93" s="15">
        <f>IF(J92&lt;参数!B$6,H92+F93,F93)+IFERROR(E93*H92,0)</f>
        <v>114042.99028050528</v>
      </c>
      <c r="I93" s="15">
        <f t="shared" si="6"/>
        <v>111796.34337197932</v>
      </c>
      <c r="J93" s="8">
        <f t="shared" si="7"/>
        <v>0.21517764534760131</v>
      </c>
      <c r="K93" s="1">
        <f>IF(J93&gt;参数!B$6,I93,0)</f>
        <v>0</v>
      </c>
      <c r="L93" s="1">
        <f t="shared" si="8"/>
        <v>-1000</v>
      </c>
      <c r="M93" s="12">
        <f t="shared" si="9"/>
        <v>2.5319863713224526</v>
      </c>
    </row>
    <row r="94" spans="1:13" x14ac:dyDescent="0.15">
      <c r="A94" s="2">
        <v>41880</v>
      </c>
      <c r="B94" s="1">
        <f>参数!B$2</f>
        <v>1000</v>
      </c>
      <c r="C94" s="1">
        <f>IF(J93&lt;参数!B$6,C93+B94,B94)</f>
        <v>93000</v>
      </c>
      <c r="D94" s="12">
        <v>0.99539999999999995</v>
      </c>
      <c r="E94" s="3" t="s">
        <v>42</v>
      </c>
      <c r="F94" s="3">
        <f t="shared" si="5"/>
        <v>1004.5203414902847</v>
      </c>
      <c r="G94" s="3">
        <f>IF(B94/(1+参数!B$4)/D94*参数!B$4&lt;参数!B$3,参数!B$3,B94/(1+参数!B$4)/D94*参数!B$4)</f>
        <v>0.10045208057052443</v>
      </c>
      <c r="H94" s="15">
        <f>IF(J93&lt;参数!B$6,H93+F94,F94)+IFERROR(E94*H93,0)</f>
        <v>115047.51062199556</v>
      </c>
      <c r="I94" s="15">
        <f t="shared" si="6"/>
        <v>114518.29207313438</v>
      </c>
      <c r="J94" s="8">
        <f t="shared" si="7"/>
        <v>0.23137948465735891</v>
      </c>
      <c r="K94" s="1">
        <f>IF(J94&gt;参数!B$6,I94,0)</f>
        <v>0</v>
      </c>
      <c r="L94" s="1">
        <f t="shared" si="8"/>
        <v>-1000</v>
      </c>
      <c r="M94" s="12">
        <f t="shared" si="9"/>
        <v>2.570987691537661</v>
      </c>
    </row>
    <row r="95" spans="1:13" x14ac:dyDescent="0.15">
      <c r="A95" s="2">
        <v>41912</v>
      </c>
      <c r="B95" s="1">
        <f>参数!B$2</f>
        <v>1000</v>
      </c>
      <c r="C95" s="1">
        <f>IF(J94&lt;参数!B$6,C94+B95,B95)</f>
        <v>94000</v>
      </c>
      <c r="D95" s="12">
        <v>1.034</v>
      </c>
      <c r="E95" s="3" t="s">
        <v>42</v>
      </c>
      <c r="F95" s="3">
        <f t="shared" si="5"/>
        <v>967.02127659574467</v>
      </c>
      <c r="G95" s="3">
        <f>IF(B95/(1+参数!B$4)/D95*参数!B$4&lt;参数!B$3,参数!B$3,B95/(1+参数!B$4)/D95*参数!B$4)</f>
        <v>0.1</v>
      </c>
      <c r="H95" s="15">
        <f>IF(J94&lt;参数!B$6,H94+F95,F95)+IFERROR(E95*H94,0)</f>
        <v>116014.5318985913</v>
      </c>
      <c r="I95" s="15">
        <f t="shared" si="6"/>
        <v>119959.02598314341</v>
      </c>
      <c r="J95" s="8">
        <f t="shared" si="7"/>
        <v>0.27615985088450445</v>
      </c>
      <c r="K95" s="1">
        <f>IF(J95&gt;参数!B$6,I95,0)</f>
        <v>0</v>
      </c>
      <c r="L95" s="1">
        <f t="shared" si="8"/>
        <v>-1000</v>
      </c>
      <c r="M95" s="12">
        <f t="shared" si="9"/>
        <v>2.6706864306308438</v>
      </c>
    </row>
    <row r="96" spans="1:13" x14ac:dyDescent="0.15">
      <c r="A96" s="2">
        <v>41943</v>
      </c>
      <c r="B96" s="1">
        <f>参数!B$2</f>
        <v>1000</v>
      </c>
      <c r="C96" s="1">
        <f>IF(J95&lt;参数!B$6,C95+B96,B96)</f>
        <v>95000</v>
      </c>
      <c r="D96" s="12">
        <v>1.0509999999999999</v>
      </c>
      <c r="E96" s="3" t="s">
        <v>42</v>
      </c>
      <c r="F96" s="3">
        <f t="shared" si="5"/>
        <v>951.37963843958141</v>
      </c>
      <c r="G96" s="3">
        <f>IF(B96/(1+参数!B$4)/D96*参数!B$4&lt;参数!B$3,参数!B$3,B96/(1+参数!B$4)/D96*参数!B$4)</f>
        <v>0.1</v>
      </c>
      <c r="H96" s="15">
        <f>IF(J95&lt;参数!B$6,H95+F96,F96)+IFERROR(E96*H95,0)</f>
        <v>116965.91153703089</v>
      </c>
      <c r="I96" s="15">
        <f t="shared" si="6"/>
        <v>122931.17302541946</v>
      </c>
      <c r="J96" s="8">
        <f t="shared" si="7"/>
        <v>0.29401234763599438</v>
      </c>
      <c r="K96" s="1">
        <f>IF(J96&gt;参数!B$6,I96,0)</f>
        <v>0</v>
      </c>
      <c r="L96" s="1">
        <f t="shared" si="8"/>
        <v>-1000</v>
      </c>
      <c r="M96" s="12">
        <f t="shared" si="9"/>
        <v>2.7145952017340589</v>
      </c>
    </row>
    <row r="97" spans="1:13" x14ac:dyDescent="0.15">
      <c r="A97" s="2">
        <v>41971</v>
      </c>
      <c r="B97" s="1">
        <f>参数!B$2</f>
        <v>1000</v>
      </c>
      <c r="C97" s="1">
        <f>IF(J96&lt;参数!B$6,C96+B97,B97)</f>
        <v>96000</v>
      </c>
      <c r="D97" s="12">
        <v>1.1021000000000001</v>
      </c>
      <c r="E97" s="3" t="s">
        <v>42</v>
      </c>
      <c r="F97" s="3">
        <f t="shared" si="5"/>
        <v>907.26794301787493</v>
      </c>
      <c r="G97" s="3">
        <f>IF(B97/(1+参数!B$4)/D97*参数!B$4&lt;参数!B$3,参数!B$3,B97/(1+参数!B$4)/D97*参数!B$4)</f>
        <v>0.1</v>
      </c>
      <c r="H97" s="15">
        <f>IF(J96&lt;参数!B$6,H96+F97,F97)+IFERROR(E97*H96,0)</f>
        <v>117873.17948004876</v>
      </c>
      <c r="I97" s="15">
        <f t="shared" si="6"/>
        <v>129908.03110496174</v>
      </c>
      <c r="J97" s="8">
        <f t="shared" si="7"/>
        <v>0.3532086573433515</v>
      </c>
      <c r="K97" s="1">
        <f>IF(J97&gt;参数!B$6,I97,0)</f>
        <v>0</v>
      </c>
      <c r="L97" s="1">
        <f t="shared" si="8"/>
        <v>-1000</v>
      </c>
      <c r="M97" s="12">
        <f t="shared" si="9"/>
        <v>2.8465798019325468</v>
      </c>
    </row>
    <row r="98" spans="1:13" x14ac:dyDescent="0.15">
      <c r="A98" s="2">
        <v>42004</v>
      </c>
      <c r="B98" s="1">
        <f>参数!B$2</f>
        <v>1000</v>
      </c>
      <c r="C98" s="1">
        <f>IF(J97&lt;参数!B$6,C97+B98,B98)</f>
        <v>97000</v>
      </c>
      <c r="D98" s="12">
        <v>1.2242</v>
      </c>
      <c r="E98" s="3" t="s">
        <v>42</v>
      </c>
      <c r="F98" s="3">
        <f t="shared" si="5"/>
        <v>816.77830419866041</v>
      </c>
      <c r="G98" s="3">
        <f>IF(B98/(1+参数!B$4)/D98*参数!B$4&lt;参数!B$3,参数!B$3,B98/(1+参数!B$4)/D98*参数!B$4)</f>
        <v>0.1</v>
      </c>
      <c r="H98" s="15">
        <f>IF(J97&lt;参数!B$6,H97+F98,F98)+IFERROR(E98*H97,0)</f>
        <v>118689.95778424741</v>
      </c>
      <c r="I98" s="15">
        <f t="shared" si="6"/>
        <v>145300.24631947567</v>
      </c>
      <c r="J98" s="8">
        <f t="shared" si="7"/>
        <v>0.49794068370593481</v>
      </c>
      <c r="K98" s="1">
        <f>IF(J98&gt;参数!B$6,I98,0)</f>
        <v>0</v>
      </c>
      <c r="L98" s="1">
        <f t="shared" si="8"/>
        <v>-1000</v>
      </c>
      <c r="M98" s="12">
        <f t="shared" si="9"/>
        <v>3.1619480932091673</v>
      </c>
    </row>
    <row r="99" spans="1:13" x14ac:dyDescent="0.15">
      <c r="A99" s="2">
        <v>42034</v>
      </c>
      <c r="B99" s="1">
        <f>参数!B$2</f>
        <v>1000</v>
      </c>
      <c r="C99" s="1">
        <f>IF(J98&lt;参数!B$6,C98+B99,B99)</f>
        <v>98000</v>
      </c>
      <c r="D99" s="12">
        <v>1.1780999999999999</v>
      </c>
      <c r="E99" s="3">
        <v>0.10299999999999999</v>
      </c>
      <c r="F99" s="3">
        <f t="shared" si="5"/>
        <v>848.73949579831935</v>
      </c>
      <c r="G99" s="3">
        <f>IF(B99/(1+参数!B$4)/D99*参数!B$4&lt;参数!B$3,参数!B$3,B99/(1+参数!B$4)/D99*参数!B$4)</f>
        <v>0.1</v>
      </c>
      <c r="H99" s="15">
        <f>IF(J98&lt;参数!B$6,H98+F99,F99)+IFERROR(E99*H98,0)</f>
        <v>131763.76293182321</v>
      </c>
      <c r="I99" s="15">
        <f t="shared" si="6"/>
        <v>155230.8891099809</v>
      </c>
      <c r="J99" s="8">
        <f t="shared" si="7"/>
        <v>0.58398866438756025</v>
      </c>
      <c r="K99" s="1">
        <f>IF(J99&gt;参数!B$6,I99,0)</f>
        <v>0</v>
      </c>
      <c r="L99" s="1">
        <f t="shared" si="8"/>
        <v>-1000</v>
      </c>
      <c r="M99" s="12">
        <f t="shared" si="9"/>
        <v>3.3089133329605165</v>
      </c>
    </row>
    <row r="100" spans="1:13" x14ac:dyDescent="0.15">
      <c r="A100" s="2">
        <v>42062</v>
      </c>
      <c r="B100" s="1">
        <f>参数!B$2</f>
        <v>1000</v>
      </c>
      <c r="C100" s="1">
        <f>IF(J99&lt;参数!B$6,C99+B100,B100)</f>
        <v>99000</v>
      </c>
      <c r="D100" s="12">
        <v>1.2484</v>
      </c>
      <c r="E100" s="3" t="s">
        <v>42</v>
      </c>
      <c r="F100" s="3">
        <f t="shared" si="5"/>
        <v>800.94520986863188</v>
      </c>
      <c r="G100" s="3">
        <f>IF(B100/(1+参数!B$4)/D100*参数!B$4&lt;参数!B$3,参数!B$3,B100/(1+参数!B$4)/D100*参数!B$4)</f>
        <v>0.1</v>
      </c>
      <c r="H100" s="15">
        <f>IF(J99&lt;参数!B$6,H99+F100,F100)+IFERROR(E100*H99,0)</f>
        <v>132564.70814169184</v>
      </c>
      <c r="I100" s="15">
        <f t="shared" si="6"/>
        <v>165493.78164408807</v>
      </c>
      <c r="J100" s="8">
        <f t="shared" si="7"/>
        <v>0.67165436004129364</v>
      </c>
      <c r="K100" s="1">
        <f>IF(J100&gt;参数!B$6,I100,0)</f>
        <v>0</v>
      </c>
      <c r="L100" s="1">
        <f t="shared" si="8"/>
        <v>-1000</v>
      </c>
      <c r="M100" s="12">
        <f t="shared" si="9"/>
        <v>3.506363980025387</v>
      </c>
    </row>
    <row r="101" spans="1:13" x14ac:dyDescent="0.15">
      <c r="A101" s="2">
        <v>42094</v>
      </c>
      <c r="B101" s="1">
        <f>参数!B$2</f>
        <v>1000</v>
      </c>
      <c r="C101" s="1">
        <f>IF(J100&lt;参数!B$6,C100+B101,B101)</f>
        <v>100000</v>
      </c>
      <c r="D101" s="12">
        <v>1.4026000000000001</v>
      </c>
      <c r="E101" s="3" t="s">
        <v>42</v>
      </c>
      <c r="F101" s="3">
        <f t="shared" si="5"/>
        <v>712.89034649935832</v>
      </c>
      <c r="G101" s="3">
        <f>IF(B101/(1+参数!B$4)/D101*参数!B$4&lt;参数!B$3,参数!B$3,B101/(1+参数!B$4)/D101*参数!B$4)</f>
        <v>0.1</v>
      </c>
      <c r="H101" s="15">
        <f>IF(J100&lt;参数!B$6,H100+F101,F101)+IFERROR(E101*H100,0)</f>
        <v>133277.5984881912</v>
      </c>
      <c r="I101" s="15">
        <f t="shared" si="6"/>
        <v>186935.15963953699</v>
      </c>
      <c r="J101" s="8">
        <f t="shared" si="7"/>
        <v>0.86935159639536974</v>
      </c>
      <c r="K101" s="1">
        <f>IF(J101&gt;参数!B$6,I101,0)</f>
        <v>0</v>
      </c>
      <c r="L101" s="1">
        <f t="shared" si="8"/>
        <v>-1000</v>
      </c>
      <c r="M101" s="12">
        <f t="shared" si="9"/>
        <v>3.939463407868959</v>
      </c>
    </row>
    <row r="102" spans="1:13" x14ac:dyDescent="0.15">
      <c r="A102" s="2">
        <v>42124</v>
      </c>
      <c r="B102" s="1">
        <f>参数!B$2</f>
        <v>1000</v>
      </c>
      <c r="C102" s="1">
        <f>IF(J101&lt;参数!B$6,C101+B102,B102)</f>
        <v>101000</v>
      </c>
      <c r="D102" s="12">
        <v>1.5267999999999999</v>
      </c>
      <c r="E102" s="3" t="s">
        <v>42</v>
      </c>
      <c r="F102" s="3">
        <f t="shared" si="5"/>
        <v>654.89913544668593</v>
      </c>
      <c r="G102" s="3">
        <f>IF(B102/(1+参数!B$4)/D102*参数!B$4&lt;参数!B$3,参数!B$3,B102/(1+参数!B$4)/D102*参数!B$4)</f>
        <v>0.1</v>
      </c>
      <c r="H102" s="15">
        <f>IF(J101&lt;参数!B$6,H101+F102,F102)+IFERROR(E102*H101,0)</f>
        <v>133932.4976236379</v>
      </c>
      <c r="I102" s="15">
        <f t="shared" si="6"/>
        <v>204488.13737177034</v>
      </c>
      <c r="J102" s="8">
        <f t="shared" si="7"/>
        <v>1.0246350234828747</v>
      </c>
      <c r="K102" s="1">
        <f>IF(J102&gt;参数!B$6,I102,0)</f>
        <v>0</v>
      </c>
      <c r="L102" s="1">
        <f t="shared" si="8"/>
        <v>-1000</v>
      </c>
      <c r="M102" s="12">
        <f t="shared" si="9"/>
        <v>4.2883022466379055</v>
      </c>
    </row>
    <row r="103" spans="1:13" x14ac:dyDescent="0.15">
      <c r="A103" s="2">
        <v>42153</v>
      </c>
      <c r="B103" s="1">
        <f>参数!B$2</f>
        <v>1000</v>
      </c>
      <c r="C103" s="1">
        <f>IF(J102&lt;参数!B$6,C102+B103,B103)</f>
        <v>102000</v>
      </c>
      <c r="D103" s="12">
        <v>1.7369000000000001</v>
      </c>
      <c r="E103" s="3" t="s">
        <v>42</v>
      </c>
      <c r="F103" s="3">
        <f t="shared" si="5"/>
        <v>575.6808106396453</v>
      </c>
      <c r="G103" s="3">
        <f>IF(B103/(1+参数!B$4)/D103*参数!B$4&lt;参数!B$3,参数!B$3,B103/(1+参数!B$4)/D103*参数!B$4)</f>
        <v>0.1</v>
      </c>
      <c r="H103" s="15">
        <f>IF(J102&lt;参数!B$6,H102+F103,F103)+IFERROR(E103*H102,0)</f>
        <v>134508.17843427754</v>
      </c>
      <c r="I103" s="15">
        <f t="shared" si="6"/>
        <v>233627.25512249666</v>
      </c>
      <c r="J103" s="8">
        <f t="shared" si="7"/>
        <v>1.2904632855146732</v>
      </c>
      <c r="K103" s="1">
        <f>IF(J103&gt;参数!B$6,I103,0)</f>
        <v>0</v>
      </c>
      <c r="L103" s="1">
        <f t="shared" si="8"/>
        <v>-1000</v>
      </c>
      <c r="M103" s="12">
        <f t="shared" si="9"/>
        <v>4.8784072387905288</v>
      </c>
    </row>
    <row r="104" spans="1:13" x14ac:dyDescent="0.15">
      <c r="A104" s="2">
        <v>42185</v>
      </c>
      <c r="B104" s="1">
        <f>参数!B$2</f>
        <v>1000</v>
      </c>
      <c r="C104" s="1">
        <f>IF(J103&lt;参数!B$6,C103+B104,B104)</f>
        <v>103000</v>
      </c>
      <c r="D104" s="12">
        <v>1.5772999999999999</v>
      </c>
      <c r="E104" s="3" t="s">
        <v>42</v>
      </c>
      <c r="F104" s="3">
        <f t="shared" si="5"/>
        <v>633.93140176250552</v>
      </c>
      <c r="G104" s="3">
        <f>IF(B104/(1+参数!B$4)/D104*参数!B$4&lt;参数!B$3,参数!B$3,B104/(1+参数!B$4)/D104*参数!B$4)</f>
        <v>0.1</v>
      </c>
      <c r="H104" s="15">
        <f>IF(J103&lt;参数!B$6,H103+F104,F104)+IFERROR(E104*H103,0)</f>
        <v>135142.10983604004</v>
      </c>
      <c r="I104" s="15">
        <f t="shared" si="6"/>
        <v>213159.64984438595</v>
      </c>
      <c r="J104" s="8">
        <f t="shared" si="7"/>
        <v>1.0695111635377277</v>
      </c>
      <c r="K104" s="1">
        <f>IF(J104&gt;参数!B$6,I104,0)</f>
        <v>0</v>
      </c>
      <c r="L104" s="1">
        <f t="shared" si="8"/>
        <v>-1000</v>
      </c>
      <c r="M104" s="12">
        <f t="shared" si="9"/>
        <v>4.4301409049135243</v>
      </c>
    </row>
    <row r="105" spans="1:13" x14ac:dyDescent="0.15">
      <c r="A105" s="2">
        <v>42216</v>
      </c>
      <c r="B105" s="1">
        <f>参数!B$2</f>
        <v>1000</v>
      </c>
      <c r="C105" s="1">
        <f>IF(J104&lt;参数!B$6,C104+B105,B105)</f>
        <v>104000</v>
      </c>
      <c r="D105" s="12">
        <v>1.4991000000000001</v>
      </c>
      <c r="E105" s="3" t="s">
        <v>42</v>
      </c>
      <c r="F105" s="3">
        <f t="shared" si="5"/>
        <v>667.00020012007201</v>
      </c>
      <c r="G105" s="3">
        <f>IF(B105/(1+参数!B$4)/D105*参数!B$4&lt;参数!B$3,参数!B$3,B105/(1+参数!B$4)/D105*参数!B$4)</f>
        <v>0.1</v>
      </c>
      <c r="H105" s="15">
        <f>IF(J104&lt;参数!B$6,H104+F105,F105)+IFERROR(E105*H104,0)</f>
        <v>135809.1100361601</v>
      </c>
      <c r="I105" s="15">
        <f t="shared" si="6"/>
        <v>203591.4368552076</v>
      </c>
      <c r="J105" s="8">
        <f t="shared" si="7"/>
        <v>0.95760996976161161</v>
      </c>
      <c r="K105" s="1">
        <f>IF(J105&gt;参数!B$6,I105,0)</f>
        <v>0</v>
      </c>
      <c r="L105" s="1">
        <f t="shared" si="8"/>
        <v>-1000</v>
      </c>
      <c r="M105" s="12">
        <f t="shared" si="9"/>
        <v>4.2105016360590026</v>
      </c>
    </row>
    <row r="106" spans="1:13" x14ac:dyDescent="0.15">
      <c r="A106" s="2">
        <v>42247</v>
      </c>
      <c r="B106" s="1">
        <f>参数!B$2</f>
        <v>1000</v>
      </c>
      <c r="C106" s="1">
        <f>IF(J105&lt;参数!B$6,C105+B106,B106)</f>
        <v>105000</v>
      </c>
      <c r="D106" s="12">
        <v>1.4505999999999999</v>
      </c>
      <c r="E106" s="3" t="s">
        <v>42</v>
      </c>
      <c r="F106" s="3">
        <f t="shared" si="5"/>
        <v>689.30097890528066</v>
      </c>
      <c r="G106" s="3">
        <f>IF(B106/(1+参数!B$4)/D106*参数!B$4&lt;参数!B$3,参数!B$3,B106/(1+参数!B$4)/D106*参数!B$4)</f>
        <v>0.1</v>
      </c>
      <c r="H106" s="15">
        <f>IF(J105&lt;参数!B$6,H105+F106,F106)+IFERROR(E106*H105,0)</f>
        <v>136498.41101506539</v>
      </c>
      <c r="I106" s="15">
        <f t="shared" si="6"/>
        <v>198004.59501845384</v>
      </c>
      <c r="J106" s="8">
        <f t="shared" si="7"/>
        <v>0.88575804779479839</v>
      </c>
      <c r="K106" s="1">
        <f>IF(J106&gt;参数!B$6,I106,0)</f>
        <v>0</v>
      </c>
      <c r="L106" s="1">
        <f t="shared" si="8"/>
        <v>-1000</v>
      </c>
      <c r="M106" s="12">
        <f t="shared" si="9"/>
        <v>4.0742803503883582</v>
      </c>
    </row>
    <row r="107" spans="1:13" x14ac:dyDescent="0.15">
      <c r="A107" s="2">
        <v>42277</v>
      </c>
      <c r="B107" s="1">
        <f>参数!B$2</f>
        <v>1000</v>
      </c>
      <c r="C107" s="1">
        <f>IF(J106&lt;参数!B$6,C106+B107,B107)</f>
        <v>106000</v>
      </c>
      <c r="D107" s="12">
        <v>1.4427000000000001</v>
      </c>
      <c r="E107" s="3" t="s">
        <v>42</v>
      </c>
      <c r="F107" s="3">
        <f t="shared" si="5"/>
        <v>693.07548346849649</v>
      </c>
      <c r="G107" s="3">
        <f>IF(B107/(1+参数!B$4)/D107*参数!B$4&lt;参数!B$3,参数!B$3,B107/(1+参数!B$4)/D107*参数!B$4)</f>
        <v>0.1</v>
      </c>
      <c r="H107" s="15">
        <f>IF(J106&lt;参数!B$6,H106+F107,F107)+IFERROR(E107*H106,0)</f>
        <v>137191.48649853389</v>
      </c>
      <c r="I107" s="15">
        <f t="shared" si="6"/>
        <v>197926.15757143486</v>
      </c>
      <c r="J107" s="8">
        <f t="shared" si="7"/>
        <v>0.86722790161730989</v>
      </c>
      <c r="K107" s="1">
        <f>IF(J107&gt;参数!B$6,I107,0)</f>
        <v>0</v>
      </c>
      <c r="L107" s="1">
        <f t="shared" si="8"/>
        <v>-1000</v>
      </c>
      <c r="M107" s="12">
        <f t="shared" si="9"/>
        <v>4.0520917285987075</v>
      </c>
    </row>
    <row r="108" spans="1:13" x14ac:dyDescent="0.15">
      <c r="A108" s="2">
        <v>42307</v>
      </c>
      <c r="B108" s="1">
        <f>参数!B$2</f>
        <v>1000</v>
      </c>
      <c r="C108" s="1">
        <f>IF(J107&lt;参数!B$6,C107+B108,B108)</f>
        <v>107000</v>
      </c>
      <c r="D108" s="12">
        <v>1.5499000000000001</v>
      </c>
      <c r="E108" s="3" t="s">
        <v>42</v>
      </c>
      <c r="F108" s="3">
        <f t="shared" si="5"/>
        <v>645.13839602555004</v>
      </c>
      <c r="G108" s="3">
        <f>IF(B108/(1+参数!B$4)/D108*参数!B$4&lt;参数!B$3,参数!B$3,B108/(1+参数!B$4)/D108*参数!B$4)</f>
        <v>0.1</v>
      </c>
      <c r="H108" s="15">
        <f>IF(J107&lt;参数!B$6,H107+F108,F108)+IFERROR(E108*H107,0)</f>
        <v>137836.62489455944</v>
      </c>
      <c r="I108" s="15">
        <f t="shared" si="6"/>
        <v>213632.9849240777</v>
      </c>
      <c r="J108" s="8">
        <f t="shared" si="7"/>
        <v>0.99656995256147374</v>
      </c>
      <c r="K108" s="1">
        <f>IF(J108&gt;参数!B$6,I108,0)</f>
        <v>0</v>
      </c>
      <c r="L108" s="1">
        <f t="shared" si="8"/>
        <v>-1000</v>
      </c>
      <c r="M108" s="12">
        <f t="shared" si="9"/>
        <v>4.3531829002253666</v>
      </c>
    </row>
    <row r="109" spans="1:13" x14ac:dyDescent="0.15">
      <c r="A109" s="2">
        <v>42338</v>
      </c>
      <c r="B109" s="1">
        <f>参数!B$2</f>
        <v>1000</v>
      </c>
      <c r="C109" s="1">
        <f>IF(J108&lt;参数!B$6,C108+B109,B109)</f>
        <v>108000</v>
      </c>
      <c r="D109" s="12">
        <v>1.5831999999999999</v>
      </c>
      <c r="E109" s="3" t="s">
        <v>42</v>
      </c>
      <c r="F109" s="3">
        <f t="shared" si="5"/>
        <v>631.56897422940881</v>
      </c>
      <c r="G109" s="3">
        <f>IF(B109/(1+参数!B$4)/D109*参数!B$4&lt;参数!B$3,参数!B$3,B109/(1+参数!B$4)/D109*参数!B$4)</f>
        <v>0.1</v>
      </c>
      <c r="H109" s="15">
        <f>IF(J108&lt;参数!B$6,H108+F109,F109)+IFERROR(E109*H108,0)</f>
        <v>138468.19386878886</v>
      </c>
      <c r="I109" s="15">
        <f t="shared" si="6"/>
        <v>219222.84453306653</v>
      </c>
      <c r="J109" s="8">
        <f t="shared" si="7"/>
        <v>1.0298411530839493</v>
      </c>
      <c r="K109" s="1">
        <f>IF(J109&gt;参数!B$6,I109,0)</f>
        <v>0</v>
      </c>
      <c r="L109" s="1">
        <f t="shared" si="8"/>
        <v>-1000</v>
      </c>
      <c r="M109" s="12">
        <f t="shared" si="9"/>
        <v>4.4467121540981998</v>
      </c>
    </row>
    <row r="110" spans="1:13" x14ac:dyDescent="0.15">
      <c r="A110" s="2">
        <v>42369</v>
      </c>
      <c r="B110" s="1">
        <f>参数!B$2</f>
        <v>1000</v>
      </c>
      <c r="C110" s="1">
        <f>IF(J109&lt;参数!B$6,C109+B110,B110)</f>
        <v>109000</v>
      </c>
      <c r="D110" s="12">
        <v>1.6081000000000001</v>
      </c>
      <c r="E110" s="3" t="s">
        <v>42</v>
      </c>
      <c r="F110" s="3">
        <f t="shared" si="5"/>
        <v>621.78968969591438</v>
      </c>
      <c r="G110" s="3">
        <f>IF(B110/(1+参数!B$4)/D110*参数!B$4&lt;参数!B$3,参数!B$3,B110/(1+参数!B$4)/D110*参数!B$4)</f>
        <v>0.1</v>
      </c>
      <c r="H110" s="15">
        <f>IF(J109&lt;参数!B$6,H109+F110,F110)+IFERROR(E110*H109,0)</f>
        <v>139089.98355848479</v>
      </c>
      <c r="I110" s="15">
        <f t="shared" si="6"/>
        <v>223670.60256039939</v>
      </c>
      <c r="J110" s="8">
        <f t="shared" si="7"/>
        <v>1.052023876700912</v>
      </c>
      <c r="K110" s="1">
        <f>IF(J110&gt;参数!B$6,I110,0)</f>
        <v>0</v>
      </c>
      <c r="L110" s="1">
        <f t="shared" si="8"/>
        <v>-1000</v>
      </c>
      <c r="M110" s="12">
        <f t="shared" si="9"/>
        <v>4.5166484430301388</v>
      </c>
    </row>
    <row r="111" spans="1:13" x14ac:dyDescent="0.15">
      <c r="A111" s="2">
        <v>42398</v>
      </c>
      <c r="B111" s="1">
        <f>参数!B$2</f>
        <v>1000</v>
      </c>
      <c r="C111" s="1">
        <f>IF(J110&lt;参数!B$6,C110+B111,B111)</f>
        <v>110000</v>
      </c>
      <c r="D111" s="12">
        <v>1.3864000000000001</v>
      </c>
      <c r="E111" s="3" t="s">
        <v>42</v>
      </c>
      <c r="F111" s="3">
        <f t="shared" si="5"/>
        <v>721.2204270051933</v>
      </c>
      <c r="G111" s="3">
        <f>IF(B111/(1+参数!B$4)/D111*参数!B$4&lt;参数!B$3,参数!B$3,B111/(1+参数!B$4)/D111*参数!B$4)</f>
        <v>0.1</v>
      </c>
      <c r="H111" s="15">
        <f>IF(J110&lt;参数!B$6,H110+F111,F111)+IFERROR(E111*H110,0)</f>
        <v>139811.20398548999</v>
      </c>
      <c r="I111" s="15">
        <f t="shared" si="6"/>
        <v>193834.25320548334</v>
      </c>
      <c r="J111" s="8">
        <f t="shared" si="7"/>
        <v>0.76212957459530317</v>
      </c>
      <c r="K111" s="1">
        <f>IF(J111&gt;参数!B$6,I111,0)</f>
        <v>0</v>
      </c>
      <c r="L111" s="1">
        <f t="shared" si="8"/>
        <v>-1000</v>
      </c>
      <c r="M111" s="12">
        <f t="shared" si="9"/>
        <v>3.8939626897686614</v>
      </c>
    </row>
    <row r="112" spans="1:13" x14ac:dyDescent="0.15">
      <c r="A112" s="2">
        <v>42429</v>
      </c>
      <c r="B112" s="1">
        <f>参数!B$2</f>
        <v>1000</v>
      </c>
      <c r="C112" s="1">
        <f>IF(J111&lt;参数!B$6,C111+B112,B112)</f>
        <v>111000</v>
      </c>
      <c r="D112" s="12">
        <v>1.3547</v>
      </c>
      <c r="E112" s="3" t="s">
        <v>42</v>
      </c>
      <c r="F112" s="3">
        <f t="shared" si="5"/>
        <v>738.09699564479217</v>
      </c>
      <c r="G112" s="3">
        <f>IF(B112/(1+参数!B$4)/D112*参数!B$4&lt;参数!B$3,参数!B$3,B112/(1+参数!B$4)/D112*参数!B$4)</f>
        <v>0.1</v>
      </c>
      <c r="H112" s="15">
        <f>IF(J111&lt;参数!B$6,H111+F112,F112)+IFERROR(E112*H111,0)</f>
        <v>140549.30098113479</v>
      </c>
      <c r="I112" s="15">
        <f t="shared" si="6"/>
        <v>190402.13803914329</v>
      </c>
      <c r="J112" s="8">
        <f t="shared" si="7"/>
        <v>0.71533457692921876</v>
      </c>
      <c r="K112" s="1">
        <f>IF(J112&gt;参数!B$6,I112,0)</f>
        <v>0</v>
      </c>
      <c r="L112" s="1">
        <f t="shared" si="8"/>
        <v>-1000</v>
      </c>
      <c r="M112" s="12">
        <f t="shared" si="9"/>
        <v>3.8049273339798075</v>
      </c>
    </row>
    <row r="113" spans="1:13" x14ac:dyDescent="0.15">
      <c r="A113" s="2">
        <v>42460</v>
      </c>
      <c r="B113" s="1">
        <f>参数!B$2</f>
        <v>1000</v>
      </c>
      <c r="C113" s="1">
        <f>IF(J112&lt;参数!B$6,C112+B113,B113)</f>
        <v>112000</v>
      </c>
      <c r="D113" s="12">
        <v>1.4823999999999999</v>
      </c>
      <c r="E113" s="3" t="s">
        <v>42</v>
      </c>
      <c r="F113" s="3">
        <f t="shared" si="5"/>
        <v>674.51430113329741</v>
      </c>
      <c r="G113" s="3">
        <f>IF(B113/(1+参数!B$4)/D113*参数!B$4&lt;参数!B$3,参数!B$3,B113/(1+参数!B$4)/D113*参数!B$4)</f>
        <v>0.1</v>
      </c>
      <c r="H113" s="15">
        <f>IF(J112&lt;参数!B$6,H112+F113,F113)+IFERROR(E113*H112,0)</f>
        <v>141223.81528226807</v>
      </c>
      <c r="I113" s="15">
        <f t="shared" si="6"/>
        <v>209350.18377443418</v>
      </c>
      <c r="J113" s="8">
        <f t="shared" si="7"/>
        <v>0.86919806941459088</v>
      </c>
      <c r="K113" s="1">
        <f>IF(J113&gt;参数!B$6,I113,0)</f>
        <v>0</v>
      </c>
      <c r="L113" s="1">
        <f t="shared" si="8"/>
        <v>-1000</v>
      </c>
      <c r="M113" s="12">
        <f t="shared" si="9"/>
        <v>4.1635965748074604</v>
      </c>
    </row>
    <row r="114" spans="1:13" x14ac:dyDescent="0.15">
      <c r="A114" s="2">
        <v>42489</v>
      </c>
      <c r="B114" s="1">
        <f>参数!B$2</f>
        <v>1000</v>
      </c>
      <c r="C114" s="1">
        <f>IF(J113&lt;参数!B$6,C113+B114,B114)</f>
        <v>113000</v>
      </c>
      <c r="D114" s="12">
        <v>1.4952000000000001</v>
      </c>
      <c r="E114" s="3" t="s">
        <v>42</v>
      </c>
      <c r="F114" s="3">
        <f t="shared" si="5"/>
        <v>668.73996789727119</v>
      </c>
      <c r="G114" s="3">
        <f>IF(B114/(1+参数!B$4)/D114*参数!B$4&lt;参数!B$3,参数!B$3,B114/(1+参数!B$4)/D114*参数!B$4)</f>
        <v>0.1</v>
      </c>
      <c r="H114" s="15">
        <f>IF(J113&lt;参数!B$6,H113+F114,F114)+IFERROR(E114*H113,0)</f>
        <v>141892.55525016534</v>
      </c>
      <c r="I114" s="15">
        <f t="shared" si="6"/>
        <v>212157.74861004725</v>
      </c>
      <c r="J114" s="8">
        <f t="shared" si="7"/>
        <v>0.87750220008891366</v>
      </c>
      <c r="K114" s="1">
        <f>IF(J114&gt;参数!B$6,I114,0)</f>
        <v>0</v>
      </c>
      <c r="L114" s="1">
        <f t="shared" si="8"/>
        <v>-1000</v>
      </c>
      <c r="M114" s="12">
        <f t="shared" si="9"/>
        <v>4.1995477594793007</v>
      </c>
    </row>
    <row r="115" spans="1:13" x14ac:dyDescent="0.15">
      <c r="A115" s="2">
        <v>42521</v>
      </c>
      <c r="B115" s="1">
        <f>参数!B$2</f>
        <v>1000</v>
      </c>
      <c r="C115" s="1">
        <f>IF(J114&lt;参数!B$6,C114+B115,B115)</f>
        <v>114000</v>
      </c>
      <c r="D115" s="12">
        <v>1.4863999999999999</v>
      </c>
      <c r="E115" s="3" t="s">
        <v>42</v>
      </c>
      <c r="F115" s="3">
        <f t="shared" si="5"/>
        <v>672.69913885898814</v>
      </c>
      <c r="G115" s="3">
        <f>IF(B115/(1+参数!B$4)/D115*参数!B$4&lt;参数!B$3,参数!B$3,B115/(1+参数!B$4)/D115*参数!B$4)</f>
        <v>0.1</v>
      </c>
      <c r="H115" s="15">
        <f>IF(J114&lt;参数!B$6,H114+F115,F115)+IFERROR(E115*H114,0)</f>
        <v>142565.25438902434</v>
      </c>
      <c r="I115" s="15">
        <f t="shared" si="6"/>
        <v>211908.99412384577</v>
      </c>
      <c r="J115" s="8">
        <f t="shared" si="7"/>
        <v>0.85885082564776982</v>
      </c>
      <c r="K115" s="1">
        <f>IF(J115&gt;参数!B$6,I115,0)</f>
        <v>0</v>
      </c>
      <c r="L115" s="1">
        <f t="shared" si="8"/>
        <v>-1000</v>
      </c>
      <c r="M115" s="12">
        <f t="shared" si="9"/>
        <v>4.1748313200174101</v>
      </c>
    </row>
    <row r="116" spans="1:13" x14ac:dyDescent="0.15">
      <c r="A116" s="2">
        <v>42551</v>
      </c>
      <c r="B116" s="1">
        <f>参数!B$2</f>
        <v>1000</v>
      </c>
      <c r="C116" s="1">
        <f>IF(J115&lt;参数!B$6,C115+B116,B116)</f>
        <v>115000</v>
      </c>
      <c r="D116" s="12">
        <v>1.5267999999999999</v>
      </c>
      <c r="E116" s="3" t="s">
        <v>42</v>
      </c>
      <c r="F116" s="3">
        <f t="shared" si="5"/>
        <v>654.89913544668593</v>
      </c>
      <c r="G116" s="3">
        <f>IF(B116/(1+参数!B$4)/D116*参数!B$4&lt;参数!B$3,参数!B$3,B116/(1+参数!B$4)/D116*参数!B$4)</f>
        <v>0.1</v>
      </c>
      <c r="H116" s="15">
        <f>IF(J115&lt;参数!B$6,H115+F116,F116)+IFERROR(E116*H115,0)</f>
        <v>143220.15352447104</v>
      </c>
      <c r="I116" s="15">
        <f t="shared" si="6"/>
        <v>218668.53040116237</v>
      </c>
      <c r="J116" s="8">
        <f t="shared" si="7"/>
        <v>0.90146548174923802</v>
      </c>
      <c r="K116" s="1">
        <f>IF(J116&gt;参数!B$6,I116,0)</f>
        <v>0</v>
      </c>
      <c r="L116" s="1">
        <f t="shared" si="8"/>
        <v>-1000</v>
      </c>
      <c r="M116" s="12">
        <f t="shared" si="9"/>
        <v>4.2883022466379046</v>
      </c>
    </row>
    <row r="117" spans="1:13" x14ac:dyDescent="0.15">
      <c r="A117" s="2">
        <v>42580</v>
      </c>
      <c r="B117" s="1">
        <f>参数!B$2</f>
        <v>1000</v>
      </c>
      <c r="C117" s="1">
        <f>IF(J116&lt;参数!B$6,C116+B117,B117)</f>
        <v>116000</v>
      </c>
      <c r="D117" s="12">
        <v>1.5404</v>
      </c>
      <c r="E117" s="3" t="s">
        <v>42</v>
      </c>
      <c r="F117" s="3">
        <f t="shared" si="5"/>
        <v>649.11711243832769</v>
      </c>
      <c r="G117" s="3">
        <f>IF(B117/(1+参数!B$4)/D117*参数!B$4&lt;参数!B$3,参数!B$3,B117/(1+参数!B$4)/D117*参数!B$4)</f>
        <v>0.1</v>
      </c>
      <c r="H117" s="15">
        <f>IF(J116&lt;参数!B$6,H116+F117,F117)+IFERROR(E117*H116,0)</f>
        <v>143869.27063690938</v>
      </c>
      <c r="I117" s="15">
        <f t="shared" si="6"/>
        <v>221616.22448909521</v>
      </c>
      <c r="J117" s="8">
        <f t="shared" si="7"/>
        <v>0.91048469387151054</v>
      </c>
      <c r="K117" s="1">
        <f>IF(J117&gt;参数!B$6,I117,0)</f>
        <v>0</v>
      </c>
      <c r="L117" s="1">
        <f t="shared" si="8"/>
        <v>-1000</v>
      </c>
      <c r="M117" s="12">
        <f t="shared" si="9"/>
        <v>4.3265003803517343</v>
      </c>
    </row>
    <row r="118" spans="1:13" x14ac:dyDescent="0.15">
      <c r="A118" s="2">
        <v>42613</v>
      </c>
      <c r="B118" s="1">
        <f>参数!B$2</f>
        <v>1000</v>
      </c>
      <c r="C118" s="1">
        <f>IF(J117&lt;参数!B$6,C117+B118,B118)</f>
        <v>117000</v>
      </c>
      <c r="D118" s="12">
        <v>1.5846</v>
      </c>
      <c r="E118" s="3" t="s">
        <v>42</v>
      </c>
      <c r="F118" s="3">
        <f t="shared" si="5"/>
        <v>631.01098068913291</v>
      </c>
      <c r="G118" s="3">
        <f>IF(B118/(1+参数!B$4)/D118*参数!B$4&lt;参数!B$3,参数!B$3,B118/(1+参数!B$4)/D118*参数!B$4)</f>
        <v>0.1</v>
      </c>
      <c r="H118" s="15">
        <f>IF(J117&lt;参数!B$6,H117+F118,F118)+IFERROR(E118*H117,0)</f>
        <v>144500.28161759852</v>
      </c>
      <c r="I118" s="15">
        <f t="shared" si="6"/>
        <v>228975.14625124662</v>
      </c>
      <c r="J118" s="8">
        <f t="shared" si="7"/>
        <v>0.95705253206193697</v>
      </c>
      <c r="K118" s="1">
        <f>IF(J118&gt;参数!B$6,I118,0)</f>
        <v>0</v>
      </c>
      <c r="L118" s="1">
        <f t="shared" si="8"/>
        <v>-1000</v>
      </c>
      <c r="M118" s="12">
        <f t="shared" si="9"/>
        <v>4.4506443149216812</v>
      </c>
    </row>
    <row r="119" spans="1:13" x14ac:dyDescent="0.15">
      <c r="A119" s="2">
        <v>42643</v>
      </c>
      <c r="B119" s="1">
        <f>参数!B$2</f>
        <v>1000</v>
      </c>
      <c r="C119" s="1">
        <f>IF(J118&lt;参数!B$6,C118+B119,B119)</f>
        <v>118000</v>
      </c>
      <c r="D119" s="12">
        <v>1.5929</v>
      </c>
      <c r="E119" s="3" t="s">
        <v>42</v>
      </c>
      <c r="F119" s="3">
        <f t="shared" si="5"/>
        <v>627.72302090526716</v>
      </c>
      <c r="G119" s="3">
        <f>IF(B119/(1+参数!B$4)/D119*参数!B$4&lt;参数!B$3,参数!B$3,B119/(1+参数!B$4)/D119*参数!B$4)</f>
        <v>0.1</v>
      </c>
      <c r="H119" s="15">
        <f>IF(J118&lt;参数!B$6,H118+F119,F119)+IFERROR(E119*H118,0)</f>
        <v>145128.0046385038</v>
      </c>
      <c r="I119" s="15">
        <f t="shared" si="6"/>
        <v>231174.39858867269</v>
      </c>
      <c r="J119" s="8">
        <f t="shared" si="7"/>
        <v>0.95910507278536183</v>
      </c>
      <c r="K119" s="1">
        <f>IF(J119&gt;参数!B$6,I119,0)</f>
        <v>0</v>
      </c>
      <c r="L119" s="1">
        <f t="shared" si="8"/>
        <v>-1000</v>
      </c>
      <c r="M119" s="12">
        <f t="shared" si="9"/>
        <v>4.4739564112323276</v>
      </c>
    </row>
    <row r="120" spans="1:13" x14ac:dyDescent="0.15">
      <c r="A120" s="2">
        <v>42674</v>
      </c>
      <c r="B120" s="1">
        <f>参数!B$2</f>
        <v>1000</v>
      </c>
      <c r="C120" s="1">
        <f>IF(J119&lt;参数!B$6,C119+B120,B120)</f>
        <v>119000</v>
      </c>
      <c r="D120" s="12">
        <v>1.6121000000000001</v>
      </c>
      <c r="E120" s="3" t="s">
        <v>42</v>
      </c>
      <c r="F120" s="3">
        <f t="shared" si="5"/>
        <v>620.24688294770795</v>
      </c>
      <c r="G120" s="3">
        <f>IF(B120/(1+参数!B$4)/D120*参数!B$4&lt;参数!B$3,参数!B$3,B120/(1+参数!B$4)/D120*参数!B$4)</f>
        <v>0.1</v>
      </c>
      <c r="H120" s="15">
        <f>IF(J119&lt;参数!B$6,H119+F120,F120)+IFERROR(E120*H119,0)</f>
        <v>145748.25152145152</v>
      </c>
      <c r="I120" s="15">
        <f t="shared" si="6"/>
        <v>234960.756277732</v>
      </c>
      <c r="J120" s="8">
        <f t="shared" si="7"/>
        <v>0.97446013678766374</v>
      </c>
      <c r="K120" s="1">
        <f>IF(J120&gt;参数!B$6,I120,0)</f>
        <v>0</v>
      </c>
      <c r="L120" s="1">
        <f t="shared" si="8"/>
        <v>-1000</v>
      </c>
      <c r="M120" s="12">
        <f t="shared" si="9"/>
        <v>4.5278831882400876</v>
      </c>
    </row>
    <row r="121" spans="1:13" x14ac:dyDescent="0.15">
      <c r="A121" s="2">
        <v>42704</v>
      </c>
      <c r="B121" s="1">
        <f>参数!B$2</f>
        <v>1000</v>
      </c>
      <c r="C121" s="1">
        <f>IF(J120&lt;参数!B$6,C120+B121,B121)</f>
        <v>120000</v>
      </c>
      <c r="D121" s="12">
        <v>1.6306</v>
      </c>
      <c r="E121" s="3" t="s">
        <v>42</v>
      </c>
      <c r="F121" s="3">
        <f t="shared" si="5"/>
        <v>613.20986140071136</v>
      </c>
      <c r="G121" s="3">
        <f>IF(B121/(1+参数!B$4)/D121*参数!B$4&lt;参数!B$3,参数!B$3,B121/(1+参数!B$4)/D121*参数!B$4)</f>
        <v>0.1</v>
      </c>
      <c r="H121" s="15">
        <f>IF(J120&lt;参数!B$6,H120+F121,F121)+IFERROR(E121*H120,0)</f>
        <v>146361.46138285223</v>
      </c>
      <c r="I121" s="15">
        <f t="shared" si="6"/>
        <v>238656.99893087885</v>
      </c>
      <c r="J121" s="8">
        <f t="shared" si="7"/>
        <v>0.98880832442399047</v>
      </c>
      <c r="K121" s="1">
        <f>IF(J121&gt;参数!B$6,I121,0)</f>
        <v>0</v>
      </c>
      <c r="L121" s="1">
        <f t="shared" si="8"/>
        <v>-1000</v>
      </c>
      <c r="M121" s="12">
        <f t="shared" si="9"/>
        <v>4.579843884836106</v>
      </c>
    </row>
    <row r="122" spans="1:13" x14ac:dyDescent="0.15">
      <c r="A122" s="2">
        <v>42734</v>
      </c>
      <c r="B122" s="1">
        <f>参数!B$2</f>
        <v>1000</v>
      </c>
      <c r="C122" s="1">
        <f>IF(J121&lt;参数!B$6,C121+B122,B122)</f>
        <v>121000</v>
      </c>
      <c r="D122" s="12">
        <v>0.98329999999999995</v>
      </c>
      <c r="E122" s="3">
        <v>0.61080000000000001</v>
      </c>
      <c r="F122" s="3">
        <f t="shared" si="5"/>
        <v>1016.8802113354653</v>
      </c>
      <c r="G122" s="3">
        <f>IF(B122/(1+参数!B$4)/D122*参数!B$4&lt;参数!B$3,参数!B$3,B122/(1+参数!B$4)/D122*参数!B$4)</f>
        <v>0.10168819383697755</v>
      </c>
      <c r="H122" s="15">
        <f>IF(J121&lt;参数!B$6,H121+F122,F122)+IFERROR(E122*H121,0)</f>
        <v>236775.92220683384</v>
      </c>
      <c r="I122" s="15">
        <f t="shared" si="6"/>
        <v>232821.76430597971</v>
      </c>
      <c r="J122" s="8">
        <f t="shared" si="7"/>
        <v>0.92414681244611341</v>
      </c>
      <c r="K122" s="1">
        <f>IF(J122&gt;参数!B$6,I122,0)</f>
        <v>0</v>
      </c>
      <c r="L122" s="1">
        <f t="shared" si="8"/>
        <v>-1000</v>
      </c>
      <c r="M122" s="12">
        <f t="shared" si="9"/>
        <v>4.4773268347953126</v>
      </c>
    </row>
    <row r="123" spans="1:13" x14ac:dyDescent="0.15">
      <c r="A123" s="2">
        <v>42761</v>
      </c>
      <c r="B123" s="1">
        <f>参数!B$2</f>
        <v>1000</v>
      </c>
      <c r="C123" s="1">
        <f>IF(J122&lt;参数!B$6,C122+B123,B123)</f>
        <v>122000</v>
      </c>
      <c r="D123" s="12">
        <v>0.98329999999999995</v>
      </c>
      <c r="E123" s="3"/>
      <c r="F123" s="3">
        <f t="shared" si="5"/>
        <v>1016.8802113354653</v>
      </c>
      <c r="G123" s="3">
        <f>IF(B123/(1+参数!B$4)/D123*参数!B$4&lt;参数!B$3,参数!B$3,B123/(1+参数!B$4)/D123*参数!B$4)</f>
        <v>0.10168819383697755</v>
      </c>
      <c r="H123" s="15">
        <f>IF(J122&lt;参数!B$6,H122+F123,F123)+IFERROR(E123*H122,0)</f>
        <v>237792.8024181693</v>
      </c>
      <c r="I123" s="15">
        <f t="shared" si="6"/>
        <v>233821.66261778586</v>
      </c>
      <c r="J123" s="8">
        <f t="shared" si="7"/>
        <v>0.9165710050638185</v>
      </c>
      <c r="K123" s="1">
        <f>IF(J123&gt;参数!B$6,I123,0)</f>
        <v>0</v>
      </c>
      <c r="L123" s="1">
        <f t="shared" si="8"/>
        <v>-1000</v>
      </c>
      <c r="M123" s="12">
        <f t="shared" si="9"/>
        <v>4.4773268347953126</v>
      </c>
    </row>
    <row r="124" spans="1:13" x14ac:dyDescent="0.15">
      <c r="A124" s="2">
        <v>42794</v>
      </c>
      <c r="B124" s="1">
        <f>参数!B$2</f>
        <v>1000</v>
      </c>
      <c r="C124" s="1">
        <f>IF(J123&lt;参数!B$6,C123+B124,B124)</f>
        <v>123000</v>
      </c>
      <c r="D124" s="12">
        <v>1.0129999999999999</v>
      </c>
      <c r="E124" s="3"/>
      <c r="F124" s="3">
        <f t="shared" si="5"/>
        <v>987.06811451135252</v>
      </c>
      <c r="G124" s="3">
        <f>IF(B124/(1+参数!B$4)/D124*参数!B$4&lt;参数!B$3,参数!B$3,B124/(1+参数!B$4)/D124*参数!B$4)</f>
        <v>0.1</v>
      </c>
      <c r="H124" s="15">
        <f>IF(J123&lt;参数!B$6,H123+F124,F124)+IFERROR(E124*H123,0)</f>
        <v>238779.87053268065</v>
      </c>
      <c r="I124" s="15">
        <f t="shared" si="6"/>
        <v>241884.00884960548</v>
      </c>
      <c r="J124" s="8">
        <f t="shared" si="7"/>
        <v>0.96653665731386562</v>
      </c>
      <c r="K124" s="1">
        <f>IF(J124&gt;参数!B$6,I124,0)</f>
        <v>0</v>
      </c>
      <c r="L124" s="1">
        <f t="shared" si="8"/>
        <v>-1000</v>
      </c>
      <c r="M124" s="12">
        <f t="shared" si="9"/>
        <v>4.6125618668236061</v>
      </c>
    </row>
    <row r="125" spans="1:13" x14ac:dyDescent="0.15">
      <c r="A125" s="2">
        <v>42803</v>
      </c>
      <c r="B125" s="1">
        <f>参数!B$2</f>
        <v>1000</v>
      </c>
      <c r="C125" s="1">
        <f>IF(J124&lt;参数!B$6,C124+B125,B125)</f>
        <v>124000</v>
      </c>
      <c r="D125" s="12">
        <v>1.0190999999999999</v>
      </c>
      <c r="E125" s="3"/>
      <c r="F125" s="3">
        <f t="shared" si="5"/>
        <v>981.15984692375639</v>
      </c>
      <c r="G125" s="3">
        <f>IF(B125/(1+参数!B$4)/D125*参数!B$4&lt;参数!B$3,参数!B$3,B125/(1+参数!B$4)/D125*参数!B$4)</f>
        <v>0.1</v>
      </c>
      <c r="H125" s="15">
        <f>IF(J124&lt;参数!B$6,H124+F125,F125)+IFERROR(E125*H124,0)</f>
        <v>239761.0303796044</v>
      </c>
      <c r="I125" s="15">
        <f t="shared" si="6"/>
        <v>244340.46605985481</v>
      </c>
      <c r="J125" s="8">
        <f t="shared" si="7"/>
        <v>0.97048762951495804</v>
      </c>
      <c r="K125" s="1">
        <f>IF(J125&gt;参数!B$6,I125,0)</f>
        <v>0</v>
      </c>
      <c r="L125" s="1">
        <f t="shared" si="8"/>
        <v>243340.46605985481</v>
      </c>
      <c r="M125" s="12">
        <f t="shared" si="9"/>
        <v>4.6403374121223466</v>
      </c>
    </row>
    <row r="126" spans="1:13" x14ac:dyDescent="0.15">
      <c r="D126" s="12"/>
      <c r="E126" s="3"/>
      <c r="J126" s="1"/>
      <c r="L126" s="1"/>
    </row>
    <row r="127" spans="1:13" x14ac:dyDescent="0.15">
      <c r="B127" s="1">
        <f>B125</f>
        <v>1000</v>
      </c>
      <c r="D127" s="12"/>
      <c r="E127" s="3"/>
      <c r="J127" s="1"/>
      <c r="K127" s="1">
        <f>SUM(K2:K125)</f>
        <v>0</v>
      </c>
      <c r="L127" s="8">
        <f>XIRR(L2:L125,A2:A125)</f>
        <v>0.12870758175849917</v>
      </c>
    </row>
  </sheetData>
  <phoneticPr fontId="16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7"/>
  <sheetViews>
    <sheetView workbookViewId="0">
      <pane xSplit="1" ySplit="1" topLeftCell="D104" activePane="bottomRight" state="frozen"/>
      <selection pane="topRight" activeCell="B1" sqref="B1"/>
      <selection pane="bottomLeft" activeCell="A2" sqref="A2"/>
      <selection pane="bottomRight" activeCell="M1" sqref="M1:M1048576"/>
    </sheetView>
  </sheetViews>
  <sheetFormatPr defaultColWidth="8.5" defaultRowHeight="13.5" x14ac:dyDescent="0.15"/>
  <cols>
    <col min="1" max="1" width="12.25" style="2" customWidth="1"/>
    <col min="2" max="5" width="8.5" style="1"/>
    <col min="6" max="6" width="9.5" style="3" bestFit="1" customWidth="1"/>
    <col min="7" max="7" width="8.5" style="3"/>
    <col min="8" max="9" width="11.625" style="15" bestFit="1" customWidth="1"/>
    <col min="10" max="10" width="8.5" style="3"/>
    <col min="11" max="11" width="8.5" style="1"/>
    <col min="12" max="12" width="8.5" style="3"/>
    <col min="13" max="13" width="8.5" style="12"/>
    <col min="14" max="20" width="8.5" style="1"/>
  </cols>
  <sheetData>
    <row r="1" spans="1:13" x14ac:dyDescent="0.15">
      <c r="A1" s="6" t="s">
        <v>45</v>
      </c>
      <c r="B1" s="4" t="s">
        <v>46</v>
      </c>
      <c r="C1" s="4" t="s">
        <v>47</v>
      </c>
      <c r="D1" s="11" t="s">
        <v>48</v>
      </c>
      <c r="E1" s="9" t="s">
        <v>49</v>
      </c>
      <c r="F1" s="9" t="s">
        <v>50</v>
      </c>
      <c r="G1" s="9" t="s">
        <v>51</v>
      </c>
      <c r="H1" s="13" t="s">
        <v>9</v>
      </c>
      <c r="I1" s="14" t="s">
        <v>52</v>
      </c>
      <c r="J1" s="7" t="s">
        <v>53</v>
      </c>
      <c r="K1" s="4" t="s">
        <v>54</v>
      </c>
      <c r="L1" s="4" t="s">
        <v>55</v>
      </c>
      <c r="M1" s="11" t="s">
        <v>66</v>
      </c>
    </row>
    <row r="2" spans="1:13" x14ac:dyDescent="0.15">
      <c r="A2" s="2">
        <v>39080</v>
      </c>
      <c r="B2" s="1">
        <f>参数!B$2</f>
        <v>1000</v>
      </c>
      <c r="C2" s="1">
        <f>B2</f>
        <v>1000</v>
      </c>
      <c r="D2" s="12">
        <v>1.0466</v>
      </c>
      <c r="E2" s="3" t="s">
        <v>42</v>
      </c>
      <c r="F2" s="3">
        <f>(B2-G2)/D2</f>
        <v>955.3793235237913</v>
      </c>
      <c r="G2" s="3">
        <f>IF(B2/(1+参数!B$4)/D2*参数!B$4&lt;参数!B$3,参数!B$3,B2/(1+参数!B$4)/D2*参数!B$4)</f>
        <v>0.1</v>
      </c>
      <c r="H2" s="15">
        <f>F2</f>
        <v>955.3793235237913</v>
      </c>
      <c r="I2" s="15">
        <f>D2*H2</f>
        <v>999.9</v>
      </c>
      <c r="J2" s="8">
        <f>I2/C2-1</f>
        <v>-9.9999999999988987E-5</v>
      </c>
      <c r="K2" s="1">
        <f>IF(J2&gt;参数!B$6,I2,0)</f>
        <v>0</v>
      </c>
      <c r="L2" s="1">
        <f>IF(A2=MAX(A:A),-B2+K2+#REF!,-B2+K2)</f>
        <v>-1000</v>
      </c>
      <c r="M2" s="12">
        <v>1</v>
      </c>
    </row>
    <row r="3" spans="1:13" x14ac:dyDescent="0.15">
      <c r="A3" s="2">
        <v>39113</v>
      </c>
      <c r="B3" s="1">
        <f>参数!B$2</f>
        <v>1000</v>
      </c>
      <c r="C3" s="1">
        <f>IF(J2&lt;参数!B$6,C2+B3,B3)</f>
        <v>2000</v>
      </c>
      <c r="D3" s="12">
        <v>1.2064999999999999</v>
      </c>
      <c r="E3" s="3" t="s">
        <v>42</v>
      </c>
      <c r="F3" s="3">
        <f>(B3-G3)/D3</f>
        <v>828.76087857438881</v>
      </c>
      <c r="G3" s="3">
        <f>IF(B3/(1+参数!B$4)/D3*参数!B$4&lt;参数!B$3,参数!B$3,B3/(1+参数!B$4)/D3*参数!B$4)</f>
        <v>0.1</v>
      </c>
      <c r="H3" s="15">
        <f>IF(J2&lt;参数!B$6,H2+F3,F3)+IFERROR(E3*H2,0)</f>
        <v>1784.14020209818</v>
      </c>
      <c r="I3" s="15">
        <f>D3*H3</f>
        <v>2152.5651538314542</v>
      </c>
      <c r="J3" s="8">
        <f>I3/C3-1</f>
        <v>7.6282576915727152E-2</v>
      </c>
      <c r="K3" s="1">
        <f>IF(J3&gt;参数!B$6,I3,0)</f>
        <v>0</v>
      </c>
      <c r="L3" s="1">
        <f>IF(A3=MAX(A:A),-B3+K3+I3,-B3+K3)</f>
        <v>-1000</v>
      </c>
      <c r="M3" s="12">
        <f>M2*(IFERROR(D3+E3,D3))/D2</f>
        <v>1.1527804318746417</v>
      </c>
    </row>
    <row r="4" spans="1:13" x14ac:dyDescent="0.15">
      <c r="A4" s="2">
        <v>39141</v>
      </c>
      <c r="B4" s="1">
        <f>参数!B$2</f>
        <v>1000</v>
      </c>
      <c r="C4" s="1">
        <f>IF(J3&lt;参数!B$6,C3+B4,B4)</f>
        <v>3000</v>
      </c>
      <c r="D4" s="12">
        <v>1.3461000000000001</v>
      </c>
      <c r="E4" s="3" t="s">
        <v>42</v>
      </c>
      <c r="F4" s="3">
        <f t="shared" ref="F4:F67" si="0">(B4-G4)/D4</f>
        <v>742.81256964564295</v>
      </c>
      <c r="G4" s="3">
        <f>IF(B4/(1+参数!B$4)/D4*参数!B$4&lt;参数!B$3,参数!B$3,B4/(1+参数!B$4)/D4*参数!B$4)</f>
        <v>0.1</v>
      </c>
      <c r="H4" s="15">
        <f>IF(J3&lt;参数!B$6,H3+F4,F4)+IFERROR(E4*H3,0)</f>
        <v>2526.9527717438232</v>
      </c>
      <c r="I4" s="15">
        <f t="shared" ref="I4:I67" si="1">D4*H4</f>
        <v>3401.5311260443605</v>
      </c>
      <c r="J4" s="8">
        <f t="shared" ref="J4:J67" si="2">I4/C4-1</f>
        <v>0.13384370868145345</v>
      </c>
      <c r="K4" s="1">
        <f>IF(J4&gt;参数!B$6,I4,0)</f>
        <v>0</v>
      </c>
      <c r="L4" s="1">
        <f t="shared" ref="L4:L67" si="3">IF(A4=MAX(A:A),-B4+K4+I4,-B4+K4)</f>
        <v>-1000</v>
      </c>
      <c r="M4" s="12">
        <f t="shared" ref="M4:M67" si="4">M3*(IFERROR(D4+E4,D4))/D3</f>
        <v>1.2861647238677625</v>
      </c>
    </row>
    <row r="5" spans="1:13" x14ac:dyDescent="0.15">
      <c r="A5" s="2">
        <v>39171</v>
      </c>
      <c r="B5" s="1">
        <f>参数!B$2</f>
        <v>1000</v>
      </c>
      <c r="C5" s="1">
        <f>IF(J4&lt;参数!B$6,C4+B5,B5)</f>
        <v>4000</v>
      </c>
      <c r="D5" s="12">
        <v>1.4417</v>
      </c>
      <c r="E5" s="3" t="s">
        <v>42</v>
      </c>
      <c r="F5" s="3">
        <f t="shared" si="0"/>
        <v>693.55621835333284</v>
      </c>
      <c r="G5" s="3">
        <f>IF(B5/(1+参数!B$4)/D5*参数!B$4&lt;参数!B$3,参数!B$3,B5/(1+参数!B$4)/D5*参数!B$4)</f>
        <v>0.1</v>
      </c>
      <c r="H5" s="15">
        <f>IF(J4&lt;参数!B$6,H4+F5,F5)+IFERROR(E5*H4,0)</f>
        <v>3220.5089900971561</v>
      </c>
      <c r="I5" s="15">
        <f t="shared" si="1"/>
        <v>4643.0078110230697</v>
      </c>
      <c r="J5" s="8">
        <f t="shared" si="2"/>
        <v>0.16075195275576748</v>
      </c>
      <c r="K5" s="1">
        <f>IF(J5&gt;参数!B$6,I5,0)</f>
        <v>0</v>
      </c>
      <c r="L5" s="1">
        <f t="shared" si="3"/>
        <v>-1000</v>
      </c>
      <c r="M5" s="12">
        <f t="shared" si="4"/>
        <v>1.3775081215364036</v>
      </c>
    </row>
    <row r="6" spans="1:13" x14ac:dyDescent="0.15">
      <c r="A6" s="2">
        <v>39202</v>
      </c>
      <c r="B6" s="1">
        <f>参数!B$2</f>
        <v>1000</v>
      </c>
      <c r="C6" s="1">
        <f>IF(J5&lt;参数!B$6,C5+B6,B6)</f>
        <v>5000</v>
      </c>
      <c r="D6" s="12">
        <v>1.7704</v>
      </c>
      <c r="E6" s="3" t="s">
        <v>42</v>
      </c>
      <c r="F6" s="3">
        <f t="shared" si="0"/>
        <v>564.78761861726161</v>
      </c>
      <c r="G6" s="3">
        <f>IF(B6/(1+参数!B$4)/D6*参数!B$4&lt;参数!B$3,参数!B$3,B6/(1+参数!B$4)/D6*参数!B$4)</f>
        <v>0.1</v>
      </c>
      <c r="H6" s="15">
        <f>IF(J5&lt;参数!B$6,H5+F6,F6)+IFERROR(E6*H5,0)</f>
        <v>3785.2966087144177</v>
      </c>
      <c r="I6" s="15">
        <f t="shared" si="1"/>
        <v>6701.4891160680054</v>
      </c>
      <c r="J6" s="8">
        <f t="shared" si="2"/>
        <v>0.34029782321360114</v>
      </c>
      <c r="K6" s="1">
        <f>IF(J6&gt;参数!B$6,I6,0)</f>
        <v>0</v>
      </c>
      <c r="L6" s="1">
        <f t="shared" si="3"/>
        <v>-1000</v>
      </c>
      <c r="M6" s="12">
        <f t="shared" si="4"/>
        <v>1.691572711637684</v>
      </c>
    </row>
    <row r="7" spans="1:13" x14ac:dyDescent="0.15">
      <c r="A7" s="2">
        <v>39233</v>
      </c>
      <c r="B7" s="1">
        <f>参数!B$2</f>
        <v>1000</v>
      </c>
      <c r="C7" s="1">
        <f>IF(J6&lt;参数!B$6,C6+B7,B7)</f>
        <v>6000</v>
      </c>
      <c r="D7" s="12">
        <v>1.9593</v>
      </c>
      <c r="E7" s="3" t="s">
        <v>42</v>
      </c>
      <c r="F7" s="3">
        <f t="shared" si="0"/>
        <v>510.33532384014694</v>
      </c>
      <c r="G7" s="3">
        <f>IF(B7/(1+参数!B$4)/D7*参数!B$4&lt;参数!B$3,参数!B$3,B7/(1+参数!B$4)/D7*参数!B$4)</f>
        <v>0.1</v>
      </c>
      <c r="H7" s="15">
        <f>IF(J6&lt;参数!B$6,H6+F7,F7)+IFERROR(E7*H6,0)</f>
        <v>4295.6319325545646</v>
      </c>
      <c r="I7" s="15">
        <f t="shared" si="1"/>
        <v>8416.4316454541586</v>
      </c>
      <c r="J7" s="8">
        <f t="shared" si="2"/>
        <v>0.40273860757569313</v>
      </c>
      <c r="K7" s="1">
        <f>IF(J7&gt;参数!B$6,I7,0)</f>
        <v>0</v>
      </c>
      <c r="L7" s="1">
        <f t="shared" si="3"/>
        <v>-1000</v>
      </c>
      <c r="M7" s="12">
        <f t="shared" si="4"/>
        <v>1.8720619147716415</v>
      </c>
    </row>
    <row r="8" spans="1:13" x14ac:dyDescent="0.15">
      <c r="A8" s="2">
        <v>39262</v>
      </c>
      <c r="B8" s="1">
        <f>参数!B$2</f>
        <v>1000</v>
      </c>
      <c r="C8" s="1">
        <f>IF(J7&lt;参数!B$6,C7+B8,B8)</f>
        <v>7000</v>
      </c>
      <c r="D8" s="12">
        <v>2.1124000000000001</v>
      </c>
      <c r="E8" s="3" t="s">
        <v>42</v>
      </c>
      <c r="F8" s="3">
        <f t="shared" si="0"/>
        <v>473.34785078583599</v>
      </c>
      <c r="G8" s="3">
        <f>IF(B8/(1+参数!B$4)/D8*参数!B$4&lt;参数!B$3,参数!B$3,B8/(1+参数!B$4)/D8*参数!B$4)</f>
        <v>0.1</v>
      </c>
      <c r="H8" s="15">
        <f>IF(J7&lt;参数!B$6,H7+F8,F8)+IFERROR(E8*H7,0)</f>
        <v>4768.9797833404009</v>
      </c>
      <c r="I8" s="15">
        <f t="shared" si="1"/>
        <v>10073.992894328263</v>
      </c>
      <c r="J8" s="8">
        <f t="shared" si="2"/>
        <v>0.43914184204689466</v>
      </c>
      <c r="K8" s="1">
        <f>IF(J8&gt;参数!B$6,I8,0)</f>
        <v>0</v>
      </c>
      <c r="L8" s="1">
        <f t="shared" si="3"/>
        <v>-1000</v>
      </c>
      <c r="M8" s="12">
        <f t="shared" si="4"/>
        <v>2.0183451175234093</v>
      </c>
    </row>
    <row r="9" spans="1:13" x14ac:dyDescent="0.15">
      <c r="A9" s="2">
        <v>39294</v>
      </c>
      <c r="B9" s="1">
        <f>参数!B$2</f>
        <v>1000</v>
      </c>
      <c r="C9" s="1">
        <f>IF(J8&lt;参数!B$6,C8+B9,B9)</f>
        <v>8000</v>
      </c>
      <c r="D9" s="12">
        <v>2.4464999999999999</v>
      </c>
      <c r="E9" s="3" t="s">
        <v>42</v>
      </c>
      <c r="F9" s="3">
        <f t="shared" si="0"/>
        <v>408.70631514408342</v>
      </c>
      <c r="G9" s="3">
        <f>IF(B9/(1+参数!B$4)/D9*参数!B$4&lt;参数!B$3,参数!B$3,B9/(1+参数!B$4)/D9*参数!B$4)</f>
        <v>0.1</v>
      </c>
      <c r="H9" s="15">
        <f>IF(J8&lt;参数!B$6,H8+F9,F9)+IFERROR(E9*H8,0)</f>
        <v>5177.6860984844843</v>
      </c>
      <c r="I9" s="15">
        <f t="shared" si="1"/>
        <v>12667.20903994229</v>
      </c>
      <c r="J9" s="8">
        <f t="shared" si="2"/>
        <v>0.58340112999278637</v>
      </c>
      <c r="K9" s="1">
        <f>IF(J9&gt;参数!B$6,I9,0)</f>
        <v>0</v>
      </c>
      <c r="L9" s="1">
        <f t="shared" si="3"/>
        <v>-1000</v>
      </c>
      <c r="M9" s="12">
        <f t="shared" si="4"/>
        <v>2.3375692719281482</v>
      </c>
    </row>
    <row r="10" spans="1:13" x14ac:dyDescent="0.15">
      <c r="A10" s="2">
        <v>39325</v>
      </c>
      <c r="B10" s="1">
        <f>参数!B$2</f>
        <v>1000</v>
      </c>
      <c r="C10" s="1">
        <f>IF(J9&lt;参数!B$6,C9+B10,B10)</f>
        <v>9000</v>
      </c>
      <c r="D10" s="12">
        <v>2.7368999999999999</v>
      </c>
      <c r="E10" s="3" t="s">
        <v>42</v>
      </c>
      <c r="F10" s="3">
        <f t="shared" si="0"/>
        <v>365.34034856954952</v>
      </c>
      <c r="G10" s="3">
        <f>IF(B10/(1+参数!B$4)/D10*参数!B$4&lt;参数!B$3,参数!B$3,B10/(1+参数!B$4)/D10*参数!B$4)</f>
        <v>0.1</v>
      </c>
      <c r="H10" s="15">
        <f>IF(J9&lt;参数!B$6,H9+F10,F10)+IFERROR(E10*H9,0)</f>
        <v>5543.0264470540342</v>
      </c>
      <c r="I10" s="15">
        <f t="shared" si="1"/>
        <v>15170.709082942185</v>
      </c>
      <c r="J10" s="8">
        <f t="shared" si="2"/>
        <v>0.68563434254913158</v>
      </c>
      <c r="K10" s="1">
        <f>IF(J10&gt;参数!B$6,I10,0)</f>
        <v>0</v>
      </c>
      <c r="L10" s="1">
        <f t="shared" si="3"/>
        <v>-1000</v>
      </c>
      <c r="M10" s="12">
        <f t="shared" si="4"/>
        <v>2.6150391744697115</v>
      </c>
    </row>
    <row r="11" spans="1:13" x14ac:dyDescent="0.15">
      <c r="A11" s="2">
        <v>39353</v>
      </c>
      <c r="B11" s="1">
        <f>参数!B$2</f>
        <v>1000</v>
      </c>
      <c r="C11" s="1">
        <f>IF(J10&lt;参数!B$6,C10+B11,B11)</f>
        <v>10000</v>
      </c>
      <c r="D11" s="12">
        <v>2.9380000000000002</v>
      </c>
      <c r="E11" s="3" t="s">
        <v>42</v>
      </c>
      <c r="F11" s="3">
        <f t="shared" si="0"/>
        <v>340.33356024506463</v>
      </c>
      <c r="G11" s="3">
        <f>IF(B11/(1+参数!B$4)/D11*参数!B$4&lt;参数!B$3,参数!B$3,B11/(1+参数!B$4)/D11*参数!B$4)</f>
        <v>0.1</v>
      </c>
      <c r="H11" s="15">
        <f>IF(J10&lt;参数!B$6,H10+F11,F11)+IFERROR(E11*H10,0)</f>
        <v>5883.3600072990985</v>
      </c>
      <c r="I11" s="15">
        <f t="shared" si="1"/>
        <v>17285.311701444753</v>
      </c>
      <c r="J11" s="8">
        <f t="shared" si="2"/>
        <v>0.72853117014447522</v>
      </c>
      <c r="K11" s="1">
        <f>IF(J11&gt;参数!B$6,I11,0)</f>
        <v>0</v>
      </c>
      <c r="L11" s="1">
        <f t="shared" si="3"/>
        <v>-1000</v>
      </c>
      <c r="M11" s="12">
        <f t="shared" si="4"/>
        <v>2.8071851710300022</v>
      </c>
    </row>
    <row r="12" spans="1:13" x14ac:dyDescent="0.15">
      <c r="A12" s="2">
        <v>39386</v>
      </c>
      <c r="B12" s="1">
        <f>参数!B$2</f>
        <v>1000</v>
      </c>
      <c r="C12" s="1">
        <f>IF(J11&lt;参数!B$6,C11+B12,B12)</f>
        <v>11000</v>
      </c>
      <c r="D12" s="12">
        <v>3.1110000000000002</v>
      </c>
      <c r="E12" s="3" t="s">
        <v>42</v>
      </c>
      <c r="F12" s="3">
        <f t="shared" si="0"/>
        <v>321.40790742526514</v>
      </c>
      <c r="G12" s="3">
        <f>IF(B12/(1+参数!B$4)/D12*参数!B$4&lt;参数!B$3,参数!B$3,B12/(1+参数!B$4)/D12*参数!B$4)</f>
        <v>0.1</v>
      </c>
      <c r="H12" s="15">
        <f>IF(J11&lt;参数!B$6,H11+F12,F12)+IFERROR(E12*H11,0)</f>
        <v>6204.7679147243634</v>
      </c>
      <c r="I12" s="15">
        <f t="shared" si="1"/>
        <v>19303.032982707497</v>
      </c>
      <c r="J12" s="8">
        <f t="shared" si="2"/>
        <v>0.75482118024613598</v>
      </c>
      <c r="K12" s="1">
        <f>IF(J12&gt;参数!B$6,I12,0)</f>
        <v>0</v>
      </c>
      <c r="L12" s="1">
        <f t="shared" si="3"/>
        <v>-1000</v>
      </c>
      <c r="M12" s="12">
        <f t="shared" si="4"/>
        <v>2.9724823237148863</v>
      </c>
    </row>
    <row r="13" spans="1:13" x14ac:dyDescent="0.15">
      <c r="A13" s="2">
        <v>39416</v>
      </c>
      <c r="B13" s="1">
        <f>参数!B$2</f>
        <v>1000</v>
      </c>
      <c r="C13" s="1">
        <f>IF(J12&lt;参数!B$6,C12+B13,B13)</f>
        <v>12000</v>
      </c>
      <c r="D13" s="12">
        <v>2.8740000000000001</v>
      </c>
      <c r="E13" s="3" t="s">
        <v>42</v>
      </c>
      <c r="F13" s="3">
        <f t="shared" si="0"/>
        <v>347.91231732776617</v>
      </c>
      <c r="G13" s="3">
        <f>IF(B13/(1+参数!B$4)/D13*参数!B$4&lt;参数!B$3,参数!B$3,B13/(1+参数!B$4)/D13*参数!B$4)</f>
        <v>0.1</v>
      </c>
      <c r="H13" s="15">
        <f>IF(J12&lt;参数!B$6,H12+F13,F13)+IFERROR(E13*H12,0)</f>
        <v>6552.6802320521292</v>
      </c>
      <c r="I13" s="15">
        <f t="shared" si="1"/>
        <v>18832.402986917819</v>
      </c>
      <c r="J13" s="8">
        <f t="shared" si="2"/>
        <v>0.56936691557648489</v>
      </c>
      <c r="K13" s="1">
        <f>IF(J13&gt;参数!B$6,I13,0)</f>
        <v>0</v>
      </c>
      <c r="L13" s="1">
        <f t="shared" si="3"/>
        <v>-1000</v>
      </c>
      <c r="M13" s="12">
        <f t="shared" si="4"/>
        <v>2.746034779285305</v>
      </c>
    </row>
    <row r="14" spans="1:13" x14ac:dyDescent="0.15">
      <c r="A14" s="2">
        <v>39444</v>
      </c>
      <c r="B14" s="1">
        <f>参数!B$2</f>
        <v>1000</v>
      </c>
      <c r="C14" s="1">
        <f>IF(J13&lt;参数!B$6,C13+B14,B14)</f>
        <v>13000</v>
      </c>
      <c r="D14" s="12">
        <v>2.5510000000000002</v>
      </c>
      <c r="E14" s="3">
        <v>0.54</v>
      </c>
      <c r="F14" s="3">
        <f t="shared" si="0"/>
        <v>391.96393571148565</v>
      </c>
      <c r="G14" s="3">
        <f>IF(B14/(1+参数!B$4)/D14*参数!B$4&lt;参数!B$3,参数!B$3,B14/(1+参数!B$4)/D14*参数!B$4)</f>
        <v>0.1</v>
      </c>
      <c r="H14" s="15">
        <f>IF(J13&lt;参数!B$6,H13+F14,F14)+IFERROR(E14*H13,0)</f>
        <v>10483.091493071764</v>
      </c>
      <c r="I14" s="15">
        <f t="shared" si="1"/>
        <v>26742.366398826074</v>
      </c>
      <c r="J14" s="8">
        <f t="shared" si="2"/>
        <v>1.0571051076020055</v>
      </c>
      <c r="K14" s="1">
        <f>IF(J14&gt;参数!B$6,I14,0)</f>
        <v>0</v>
      </c>
      <c r="L14" s="1">
        <f t="shared" si="3"/>
        <v>-1000</v>
      </c>
      <c r="M14" s="12">
        <f t="shared" si="4"/>
        <v>2.953372826294669</v>
      </c>
    </row>
    <row r="15" spans="1:13" x14ac:dyDescent="0.15">
      <c r="A15" s="2">
        <v>39478</v>
      </c>
      <c r="B15" s="1">
        <f>参数!B$2</f>
        <v>1000</v>
      </c>
      <c r="C15" s="1">
        <f>IF(J14&lt;参数!B$6,C14+B15,B15)</f>
        <v>14000</v>
      </c>
      <c r="D15" s="12">
        <v>2.2719999999999998</v>
      </c>
      <c r="E15" s="3" t="s">
        <v>42</v>
      </c>
      <c r="F15" s="3">
        <f t="shared" si="0"/>
        <v>440.09683098591552</v>
      </c>
      <c r="G15" s="3">
        <f>IF(B15/(1+参数!B$4)/D15*参数!B$4&lt;参数!B$3,参数!B$3,B15/(1+参数!B$4)/D15*参数!B$4)</f>
        <v>0.1</v>
      </c>
      <c r="H15" s="15">
        <f>IF(J14&lt;参数!B$6,H14+F15,F15)+IFERROR(E15*H14,0)</f>
        <v>10923.188324057681</v>
      </c>
      <c r="I15" s="15">
        <f t="shared" si="1"/>
        <v>24817.48387225905</v>
      </c>
      <c r="J15" s="8">
        <f t="shared" si="2"/>
        <v>0.77267741944707491</v>
      </c>
      <c r="K15" s="1">
        <f>IF(J15&gt;参数!B$6,I15,0)</f>
        <v>0</v>
      </c>
      <c r="L15" s="1">
        <f t="shared" si="3"/>
        <v>-1000</v>
      </c>
      <c r="M15" s="12">
        <f t="shared" si="4"/>
        <v>2.6303657629719668</v>
      </c>
    </row>
    <row r="16" spans="1:13" x14ac:dyDescent="0.15">
      <c r="A16" s="2">
        <v>39507</v>
      </c>
      <c r="B16" s="1">
        <f>参数!B$2</f>
        <v>1000</v>
      </c>
      <c r="C16" s="1">
        <f>IF(J15&lt;参数!B$6,C15+B16,B16)</f>
        <v>15000</v>
      </c>
      <c r="D16" s="12">
        <v>2.2850000000000001</v>
      </c>
      <c r="E16" s="3" t="s">
        <v>42</v>
      </c>
      <c r="F16" s="3">
        <f t="shared" si="0"/>
        <v>437.59299781181613</v>
      </c>
      <c r="G16" s="3">
        <f>IF(B16/(1+参数!B$4)/D16*参数!B$4&lt;参数!B$3,参数!B$3,B16/(1+参数!B$4)/D16*参数!B$4)</f>
        <v>0.1</v>
      </c>
      <c r="H16" s="15">
        <f>IF(J15&lt;参数!B$6,H15+F16,F16)+IFERROR(E16*H15,0)</f>
        <v>11360.781321869497</v>
      </c>
      <c r="I16" s="15">
        <f t="shared" si="1"/>
        <v>25959.385320471803</v>
      </c>
      <c r="J16" s="8">
        <f t="shared" si="2"/>
        <v>0.73062568803145367</v>
      </c>
      <c r="K16" s="1">
        <f>IF(J16&gt;参数!B$6,I16,0)</f>
        <v>0</v>
      </c>
      <c r="L16" s="1">
        <f t="shared" si="3"/>
        <v>-1000</v>
      </c>
      <c r="M16" s="12">
        <f t="shared" si="4"/>
        <v>2.6454162712988314</v>
      </c>
    </row>
    <row r="17" spans="1:13" x14ac:dyDescent="0.15">
      <c r="A17" s="2">
        <v>39538</v>
      </c>
      <c r="B17" s="1">
        <f>参数!B$2</f>
        <v>1000</v>
      </c>
      <c r="C17" s="1">
        <f>IF(J16&lt;参数!B$6,C16+B17,B17)</f>
        <v>16000</v>
      </c>
      <c r="D17" s="12">
        <v>1.974</v>
      </c>
      <c r="E17" s="3" t="s">
        <v>42</v>
      </c>
      <c r="F17" s="3">
        <f t="shared" si="0"/>
        <v>506.53495440729483</v>
      </c>
      <c r="G17" s="3">
        <f>IF(B17/(1+参数!B$4)/D17*参数!B$4&lt;参数!B$3,参数!B$3,B17/(1+参数!B$4)/D17*参数!B$4)</f>
        <v>0.1</v>
      </c>
      <c r="H17" s="15">
        <f>IF(J16&lt;参数!B$6,H16+F17,F17)+IFERROR(E17*H16,0)</f>
        <v>11867.316276276792</v>
      </c>
      <c r="I17" s="15">
        <f t="shared" si="1"/>
        <v>23426.082329370387</v>
      </c>
      <c r="J17" s="8">
        <f t="shared" si="2"/>
        <v>0.46413014558564925</v>
      </c>
      <c r="K17" s="1">
        <f>IF(J17&gt;参数!B$6,I17,0)</f>
        <v>0</v>
      </c>
      <c r="L17" s="1">
        <f t="shared" si="3"/>
        <v>-1000</v>
      </c>
      <c r="M17" s="12">
        <f t="shared" si="4"/>
        <v>2.2853618028638483</v>
      </c>
    </row>
    <row r="18" spans="1:13" x14ac:dyDescent="0.15">
      <c r="A18" s="2">
        <v>39568</v>
      </c>
      <c r="B18" s="1">
        <f>参数!B$2</f>
        <v>1000</v>
      </c>
      <c r="C18" s="1">
        <f>IF(J17&lt;参数!B$6,C17+B18,B18)</f>
        <v>17000</v>
      </c>
      <c r="D18" s="12">
        <v>2.048</v>
      </c>
      <c r="E18" s="3" t="s">
        <v>42</v>
      </c>
      <c r="F18" s="3">
        <f t="shared" si="0"/>
        <v>488.232421875</v>
      </c>
      <c r="G18" s="3">
        <f>IF(B18/(1+参数!B$4)/D18*参数!B$4&lt;参数!B$3,参数!B$3,B18/(1+参数!B$4)/D18*参数!B$4)</f>
        <v>0.1</v>
      </c>
      <c r="H18" s="15">
        <f>IF(J17&lt;参数!B$6,H17+F18,F18)+IFERROR(E18*H17,0)</f>
        <v>12355.548698151792</v>
      </c>
      <c r="I18" s="15">
        <f t="shared" si="1"/>
        <v>25304.163733814868</v>
      </c>
      <c r="J18" s="8">
        <f t="shared" si="2"/>
        <v>0.48848021963616883</v>
      </c>
      <c r="K18" s="1">
        <f>IF(J18&gt;参数!B$6,I18,0)</f>
        <v>0</v>
      </c>
      <c r="L18" s="1">
        <f t="shared" si="3"/>
        <v>-1000</v>
      </c>
      <c r="M18" s="12">
        <f t="shared" si="4"/>
        <v>2.3710339271859988</v>
      </c>
    </row>
    <row r="19" spans="1:13" x14ac:dyDescent="0.15">
      <c r="A19" s="2">
        <v>39598</v>
      </c>
      <c r="B19" s="1">
        <f>参数!B$2</f>
        <v>1000</v>
      </c>
      <c r="C19" s="1">
        <f>IF(J18&lt;参数!B$6,C18+B19,B19)</f>
        <v>18000</v>
      </c>
      <c r="D19" s="12">
        <v>1.9370000000000001</v>
      </c>
      <c r="E19" s="3" t="s">
        <v>42</v>
      </c>
      <c r="F19" s="3">
        <f t="shared" si="0"/>
        <v>516.21063500258128</v>
      </c>
      <c r="G19" s="3">
        <f>IF(B19/(1+参数!B$4)/D19*参数!B$4&lt;参数!B$3,参数!B$3,B19/(1+参数!B$4)/D19*参数!B$4)</f>
        <v>0.1</v>
      </c>
      <c r="H19" s="15">
        <f>IF(J18&lt;参数!B$6,H18+F19,F19)+IFERROR(E19*H18,0)</f>
        <v>12871.759333154372</v>
      </c>
      <c r="I19" s="15">
        <f t="shared" si="1"/>
        <v>24932.59782832002</v>
      </c>
      <c r="J19" s="8">
        <f t="shared" si="2"/>
        <v>0.38514432379555674</v>
      </c>
      <c r="K19" s="1">
        <f>IF(J19&gt;参数!B$6,I19,0)</f>
        <v>0</v>
      </c>
      <c r="L19" s="1">
        <f t="shared" si="3"/>
        <v>-1000</v>
      </c>
      <c r="M19" s="12">
        <f t="shared" si="4"/>
        <v>2.2425257407027734</v>
      </c>
    </row>
    <row r="20" spans="1:13" x14ac:dyDescent="0.15">
      <c r="A20" s="2">
        <v>39629</v>
      </c>
      <c r="B20" s="1">
        <f>参数!B$2</f>
        <v>1000</v>
      </c>
      <c r="C20" s="1">
        <f>IF(J19&lt;参数!B$6,C19+B20,B20)</f>
        <v>19000</v>
      </c>
      <c r="D20" s="12">
        <v>1.669</v>
      </c>
      <c r="E20" s="3" t="s">
        <v>42</v>
      </c>
      <c r="F20" s="3">
        <f t="shared" si="0"/>
        <v>599.10125823846613</v>
      </c>
      <c r="G20" s="3">
        <f>IF(B20/(1+参数!B$4)/D20*参数!B$4&lt;参数!B$3,参数!B$3,B20/(1+参数!B$4)/D20*参数!B$4)</f>
        <v>0.1</v>
      </c>
      <c r="H20" s="15">
        <f>IF(J19&lt;参数!B$6,H19+F20,F20)+IFERROR(E20*H19,0)</f>
        <v>13470.860591392839</v>
      </c>
      <c r="I20" s="15">
        <f t="shared" si="1"/>
        <v>22482.866327034648</v>
      </c>
      <c r="J20" s="8">
        <f t="shared" si="2"/>
        <v>0.18330875405445513</v>
      </c>
      <c r="K20" s="1">
        <f>IF(J20&gt;参数!B$6,I20,0)</f>
        <v>0</v>
      </c>
      <c r="L20" s="1">
        <f t="shared" si="3"/>
        <v>-1000</v>
      </c>
      <c r="M20" s="12">
        <f t="shared" si="4"/>
        <v>1.9322537228874181</v>
      </c>
    </row>
    <row r="21" spans="1:13" x14ac:dyDescent="0.15">
      <c r="A21" s="2">
        <v>39660</v>
      </c>
      <c r="B21" s="1">
        <f>参数!B$2</f>
        <v>1000</v>
      </c>
      <c r="C21" s="1">
        <f>IF(J20&lt;参数!B$6,C20+B21,B21)</f>
        <v>20000</v>
      </c>
      <c r="D21" s="12">
        <v>1.7090000000000001</v>
      </c>
      <c r="E21" s="3" t="s">
        <v>42</v>
      </c>
      <c r="F21" s="3">
        <f t="shared" si="0"/>
        <v>585.07899356348742</v>
      </c>
      <c r="G21" s="3">
        <f>IF(B21/(1+参数!B$4)/D21*参数!B$4&lt;参数!B$3,参数!B$3,B21/(1+参数!B$4)/D21*参数!B$4)</f>
        <v>0.1</v>
      </c>
      <c r="H21" s="15">
        <f>IF(J20&lt;参数!B$6,H20+F21,F21)+IFERROR(E21*H20,0)</f>
        <v>14055.939584956326</v>
      </c>
      <c r="I21" s="15">
        <f t="shared" si="1"/>
        <v>24021.600750690362</v>
      </c>
      <c r="J21" s="8">
        <f t="shared" si="2"/>
        <v>0.20108003753451809</v>
      </c>
      <c r="K21" s="1">
        <f>IF(J21&gt;参数!B$6,I21,0)</f>
        <v>0</v>
      </c>
      <c r="L21" s="1">
        <f t="shared" si="3"/>
        <v>-1000</v>
      </c>
      <c r="M21" s="12">
        <f t="shared" si="4"/>
        <v>1.9785629792777697</v>
      </c>
    </row>
    <row r="22" spans="1:13" x14ac:dyDescent="0.15">
      <c r="A22" s="2">
        <v>39689</v>
      </c>
      <c r="B22" s="1">
        <f>参数!B$2</f>
        <v>1000</v>
      </c>
      <c r="C22" s="1">
        <f>IF(J21&lt;参数!B$6,C21+B22,B22)</f>
        <v>21000</v>
      </c>
      <c r="D22" s="12">
        <v>1.5940000000000001</v>
      </c>
      <c r="E22" s="3" t="s">
        <v>42</v>
      </c>
      <c r="F22" s="3">
        <f t="shared" si="0"/>
        <v>627.28983688833125</v>
      </c>
      <c r="G22" s="3">
        <f>IF(B22/(1+参数!B$4)/D22*参数!B$4&lt;参数!B$3,参数!B$3,B22/(1+参数!B$4)/D22*参数!B$4)</f>
        <v>0.1</v>
      </c>
      <c r="H22" s="15">
        <f>IF(J21&lt;参数!B$6,H21+F22,F22)+IFERROR(E22*H21,0)</f>
        <v>14683.229421844657</v>
      </c>
      <c r="I22" s="15">
        <f t="shared" si="1"/>
        <v>23405.067698420386</v>
      </c>
      <c r="J22" s="8">
        <f t="shared" si="2"/>
        <v>0.11452703325811364</v>
      </c>
      <c r="K22" s="1">
        <f>IF(J22&gt;参数!B$6,I22,0)</f>
        <v>0</v>
      </c>
      <c r="L22" s="1">
        <f t="shared" si="3"/>
        <v>-1000</v>
      </c>
      <c r="M22" s="12">
        <f t="shared" si="4"/>
        <v>1.845423867155509</v>
      </c>
    </row>
    <row r="23" spans="1:13" x14ac:dyDescent="0.15">
      <c r="A23" s="2">
        <v>39717</v>
      </c>
      <c r="B23" s="1">
        <f>参数!B$2</f>
        <v>1000</v>
      </c>
      <c r="C23" s="1">
        <f>IF(J22&lt;参数!B$6,C22+B23,B23)</f>
        <v>22000</v>
      </c>
      <c r="D23" s="12">
        <v>1.518</v>
      </c>
      <c r="E23" s="3" t="s">
        <v>42</v>
      </c>
      <c r="F23" s="3">
        <f t="shared" si="0"/>
        <v>658.695652173913</v>
      </c>
      <c r="G23" s="3">
        <f>IF(B23/(1+参数!B$4)/D23*参数!B$4&lt;参数!B$3,参数!B$3,B23/(1+参数!B$4)/D23*参数!B$4)</f>
        <v>0.1</v>
      </c>
      <c r="H23" s="15">
        <f>IF(J22&lt;参数!B$6,H22+F23,F23)+IFERROR(E23*H22,0)</f>
        <v>15341.925074018571</v>
      </c>
      <c r="I23" s="15">
        <f t="shared" si="1"/>
        <v>23289.042262360192</v>
      </c>
      <c r="J23" s="8">
        <f t="shared" si="2"/>
        <v>5.8592830107281335E-2</v>
      </c>
      <c r="K23" s="1">
        <f>IF(J23&gt;参数!B$6,I23,0)</f>
        <v>0</v>
      </c>
      <c r="L23" s="1">
        <f t="shared" si="3"/>
        <v>-1000</v>
      </c>
      <c r="M23" s="12">
        <f t="shared" si="4"/>
        <v>1.757436280013841</v>
      </c>
    </row>
    <row r="24" spans="1:13" x14ac:dyDescent="0.15">
      <c r="A24" s="2">
        <v>39752</v>
      </c>
      <c r="B24" s="1">
        <f>参数!B$2</f>
        <v>1000</v>
      </c>
      <c r="C24" s="1">
        <f>IF(J23&lt;参数!B$6,C23+B24,B24)</f>
        <v>23000</v>
      </c>
      <c r="D24" s="12">
        <v>1.208</v>
      </c>
      <c r="E24" s="3" t="s">
        <v>42</v>
      </c>
      <c r="F24" s="3">
        <f t="shared" si="0"/>
        <v>827.73178807947022</v>
      </c>
      <c r="G24" s="3">
        <f>IF(B24/(1+参数!B$4)/D24*参数!B$4&lt;参数!B$3,参数!B$3,B24/(1+参数!B$4)/D24*参数!B$4)</f>
        <v>0.1</v>
      </c>
      <c r="H24" s="15">
        <f>IF(J23&lt;参数!B$6,H23+F24,F24)+IFERROR(E24*H23,0)</f>
        <v>16169.656862098042</v>
      </c>
      <c r="I24" s="15">
        <f t="shared" si="1"/>
        <v>19532.945489414433</v>
      </c>
      <c r="J24" s="8">
        <f t="shared" si="2"/>
        <v>-0.15074150046024204</v>
      </c>
      <c r="K24" s="1">
        <f>IF(J24&gt;参数!B$6,I24,0)</f>
        <v>0</v>
      </c>
      <c r="L24" s="1">
        <f t="shared" si="3"/>
        <v>-1000</v>
      </c>
      <c r="M24" s="12">
        <f t="shared" si="4"/>
        <v>1.3985395429886165</v>
      </c>
    </row>
    <row r="25" spans="1:13" x14ac:dyDescent="0.15">
      <c r="A25" s="2">
        <v>39780</v>
      </c>
      <c r="B25" s="1">
        <f>参数!B$2</f>
        <v>1000</v>
      </c>
      <c r="C25" s="1">
        <f>IF(J24&lt;参数!B$6,C24+B25,B25)</f>
        <v>24000</v>
      </c>
      <c r="D25" s="12">
        <v>1.292</v>
      </c>
      <c r="E25" s="3" t="s">
        <v>42</v>
      </c>
      <c r="F25" s="3">
        <f t="shared" si="0"/>
        <v>773.91640866873058</v>
      </c>
      <c r="G25" s="3">
        <f>IF(B25/(1+参数!B$4)/D25*参数!B$4&lt;参数!B$3,参数!B$3,B25/(1+参数!B$4)/D25*参数!B$4)</f>
        <v>0.1</v>
      </c>
      <c r="H25" s="15">
        <f>IF(J24&lt;参数!B$6,H24+F25,F25)+IFERROR(E25*H24,0)</f>
        <v>16943.57327076677</v>
      </c>
      <c r="I25" s="15">
        <f t="shared" si="1"/>
        <v>21891.096665830668</v>
      </c>
      <c r="J25" s="8">
        <f t="shared" si="2"/>
        <v>-8.7870972257055535E-2</v>
      </c>
      <c r="K25" s="1">
        <f>IF(J25&gt;参数!B$6,I25,0)</f>
        <v>0</v>
      </c>
      <c r="L25" s="1">
        <f t="shared" si="3"/>
        <v>-1000</v>
      </c>
      <c r="M25" s="12">
        <f t="shared" si="4"/>
        <v>1.4957889814083549</v>
      </c>
    </row>
    <row r="26" spans="1:13" x14ac:dyDescent="0.15">
      <c r="A26" s="2">
        <v>39813</v>
      </c>
      <c r="B26" s="1">
        <f>参数!B$2</f>
        <v>1000</v>
      </c>
      <c r="C26" s="1">
        <f>IF(J25&lt;参数!B$6,C25+B26,B26)</f>
        <v>25000</v>
      </c>
      <c r="D26" s="12">
        <v>1.323</v>
      </c>
      <c r="E26" s="3" t="s">
        <v>42</v>
      </c>
      <c r="F26" s="3">
        <f t="shared" si="0"/>
        <v>755.78231292517012</v>
      </c>
      <c r="G26" s="3">
        <f>IF(B26/(1+参数!B$4)/D26*参数!B$4&lt;参数!B$3,参数!B$3,B26/(1+参数!B$4)/D26*参数!B$4)</f>
        <v>0.1</v>
      </c>
      <c r="H26" s="15">
        <f>IF(J25&lt;参数!B$6,H25+F26,F26)+IFERROR(E26*H25,0)</f>
        <v>17699.35558369194</v>
      </c>
      <c r="I26" s="15">
        <f t="shared" si="1"/>
        <v>23416.247437224436</v>
      </c>
      <c r="J26" s="8">
        <f t="shared" si="2"/>
        <v>-6.3350102511022577E-2</v>
      </c>
      <c r="K26" s="1">
        <f>IF(J26&gt;参数!B$6,I26,0)</f>
        <v>0</v>
      </c>
      <c r="L26" s="1">
        <f t="shared" si="3"/>
        <v>-1000</v>
      </c>
      <c r="M26" s="12">
        <f t="shared" si="4"/>
        <v>1.5316786551108772</v>
      </c>
    </row>
    <row r="27" spans="1:13" x14ac:dyDescent="0.15">
      <c r="A27" s="2">
        <v>39836</v>
      </c>
      <c r="B27" s="1">
        <f>参数!B$2</f>
        <v>1000</v>
      </c>
      <c r="C27" s="1">
        <f>IF(J26&lt;参数!B$6,C26+B27,B27)</f>
        <v>26000</v>
      </c>
      <c r="D27" s="12">
        <v>1.4219999999999999</v>
      </c>
      <c r="E27" s="3" t="s">
        <v>42</v>
      </c>
      <c r="F27" s="3">
        <f t="shared" si="0"/>
        <v>703.16455696202536</v>
      </c>
      <c r="G27" s="3">
        <f>IF(B27/(1+参数!B$4)/D27*参数!B$4&lt;参数!B$3,参数!B$3,B27/(1+参数!B$4)/D27*参数!B$4)</f>
        <v>0.1</v>
      </c>
      <c r="H27" s="15">
        <f>IF(J26&lt;参数!B$6,H26+F27,F27)+IFERROR(E27*H26,0)</f>
        <v>18402.520140653967</v>
      </c>
      <c r="I27" s="15">
        <f t="shared" si="1"/>
        <v>26168.383640009939</v>
      </c>
      <c r="J27" s="8">
        <f t="shared" si="2"/>
        <v>6.4762938465361408E-3</v>
      </c>
      <c r="K27" s="1">
        <f>IF(J27&gt;参数!B$6,I27,0)</f>
        <v>0</v>
      </c>
      <c r="L27" s="1">
        <f t="shared" si="3"/>
        <v>-1000</v>
      </c>
      <c r="M27" s="12">
        <f t="shared" si="4"/>
        <v>1.6462940646769975</v>
      </c>
    </row>
    <row r="28" spans="1:13" x14ac:dyDescent="0.15">
      <c r="A28" s="2">
        <v>39871</v>
      </c>
      <c r="B28" s="1">
        <f>参数!B$2</f>
        <v>1000</v>
      </c>
      <c r="C28" s="1">
        <f>IF(J27&lt;参数!B$6,C27+B28,B28)</f>
        <v>27000</v>
      </c>
      <c r="D28" s="12">
        <v>1.4950000000000001</v>
      </c>
      <c r="E28" s="3" t="s">
        <v>42</v>
      </c>
      <c r="F28" s="3">
        <f t="shared" si="0"/>
        <v>668.82943143812702</v>
      </c>
      <c r="G28" s="3">
        <f>IF(B28/(1+参数!B$4)/D28*参数!B$4&lt;参数!B$3,参数!B$3,B28/(1+参数!B$4)/D28*参数!B$4)</f>
        <v>0.1</v>
      </c>
      <c r="H28" s="15">
        <f>IF(J27&lt;参数!B$6,H27+F28,F28)+IFERROR(E28*H27,0)</f>
        <v>19071.349572092095</v>
      </c>
      <c r="I28" s="15">
        <f t="shared" si="1"/>
        <v>28511.667610277684</v>
      </c>
      <c r="J28" s="8">
        <f t="shared" si="2"/>
        <v>5.5987689269543894E-2</v>
      </c>
      <c r="K28" s="1">
        <f>IF(J28&gt;参数!B$6,I28,0)</f>
        <v>0</v>
      </c>
      <c r="L28" s="1">
        <f t="shared" si="3"/>
        <v>-1000</v>
      </c>
      <c r="M28" s="12">
        <f t="shared" si="4"/>
        <v>1.7308084575893892</v>
      </c>
    </row>
    <row r="29" spans="1:13" x14ac:dyDescent="0.15">
      <c r="A29" s="2">
        <v>39903</v>
      </c>
      <c r="B29" s="1">
        <f>参数!B$2</f>
        <v>1000</v>
      </c>
      <c r="C29" s="1">
        <f>IF(J28&lt;参数!B$6,C28+B29,B29)</f>
        <v>28000</v>
      </c>
      <c r="D29" s="12">
        <v>1.639</v>
      </c>
      <c r="E29" s="3" t="s">
        <v>42</v>
      </c>
      <c r="F29" s="3">
        <f t="shared" si="0"/>
        <v>610.06711409395973</v>
      </c>
      <c r="G29" s="3">
        <f>IF(B29/(1+参数!B$4)/D29*参数!B$4&lt;参数!B$3,参数!B$3,B29/(1+参数!B$4)/D29*参数!B$4)</f>
        <v>0.1</v>
      </c>
      <c r="H29" s="15">
        <f>IF(J28&lt;参数!B$6,H28+F29,F29)+IFERROR(E29*H28,0)</f>
        <v>19681.416686186054</v>
      </c>
      <c r="I29" s="15">
        <f t="shared" si="1"/>
        <v>32257.841948658941</v>
      </c>
      <c r="J29" s="8">
        <f t="shared" si="2"/>
        <v>0.15206578388067649</v>
      </c>
      <c r="K29" s="1">
        <f>IF(J29&gt;参数!B$6,I29,0)</f>
        <v>0</v>
      </c>
      <c r="L29" s="1">
        <f t="shared" si="3"/>
        <v>-1000</v>
      </c>
      <c r="M29" s="12">
        <f t="shared" si="4"/>
        <v>1.8975217805946547</v>
      </c>
    </row>
    <row r="30" spans="1:13" x14ac:dyDescent="0.15">
      <c r="A30" s="2">
        <v>39933</v>
      </c>
      <c r="B30" s="1">
        <f>参数!B$2</f>
        <v>1000</v>
      </c>
      <c r="C30" s="1">
        <f>IF(J29&lt;参数!B$6,C29+B30,B30)</f>
        <v>29000</v>
      </c>
      <c r="D30" s="12">
        <v>1.579</v>
      </c>
      <c r="E30" s="3">
        <v>0.12</v>
      </c>
      <c r="F30" s="3">
        <f t="shared" si="0"/>
        <v>633.24889170360984</v>
      </c>
      <c r="G30" s="3">
        <f>IF(B30/(1+参数!B$4)/D30*参数!B$4&lt;参数!B$3,参数!B$3,B30/(1+参数!B$4)/D30*参数!B$4)</f>
        <v>0.1</v>
      </c>
      <c r="H30" s="15">
        <f>IF(J29&lt;参数!B$6,H29+F30,F30)+IFERROR(E30*H29,0)</f>
        <v>22676.435580231991</v>
      </c>
      <c r="I30" s="15">
        <f t="shared" si="1"/>
        <v>35806.091781186311</v>
      </c>
      <c r="J30" s="8">
        <f t="shared" si="2"/>
        <v>0.2346928200409073</v>
      </c>
      <c r="K30" s="1">
        <f>IF(J30&gt;参数!B$6,I30,0)</f>
        <v>0</v>
      </c>
      <c r="L30" s="1">
        <f t="shared" si="3"/>
        <v>-1000</v>
      </c>
      <c r="M30" s="12">
        <f t="shared" si="4"/>
        <v>1.966985665180182</v>
      </c>
    </row>
    <row r="31" spans="1:13" x14ac:dyDescent="0.15">
      <c r="A31" s="2">
        <v>39960</v>
      </c>
      <c r="B31" s="1">
        <f>参数!B$2</f>
        <v>1000</v>
      </c>
      <c r="C31" s="1">
        <f>IF(J30&lt;参数!B$6,C30+B31,B31)</f>
        <v>30000</v>
      </c>
      <c r="D31" s="12">
        <v>1.645</v>
      </c>
      <c r="E31" s="3" t="s">
        <v>42</v>
      </c>
      <c r="F31" s="3">
        <f t="shared" si="0"/>
        <v>607.84194528875378</v>
      </c>
      <c r="G31" s="3">
        <f>IF(B31/(1+参数!B$4)/D31*参数!B$4&lt;参数!B$3,参数!B$3,B31/(1+参数!B$4)/D31*参数!B$4)</f>
        <v>0.1</v>
      </c>
      <c r="H31" s="15">
        <f>IF(J30&lt;参数!B$6,H30+F31,F31)+IFERROR(E31*H30,0)</f>
        <v>23284.277525520745</v>
      </c>
      <c r="I31" s="15">
        <f t="shared" si="1"/>
        <v>38302.636529481628</v>
      </c>
      <c r="J31" s="8">
        <f t="shared" si="2"/>
        <v>0.27675455098272095</v>
      </c>
      <c r="K31" s="1">
        <f>IF(J31&gt;参数!B$6,I31,0)</f>
        <v>0</v>
      </c>
      <c r="L31" s="1">
        <f t="shared" si="3"/>
        <v>-1000</v>
      </c>
      <c r="M31" s="12">
        <f t="shared" si="4"/>
        <v>2.0492029254093729</v>
      </c>
    </row>
    <row r="32" spans="1:13" x14ac:dyDescent="0.15">
      <c r="A32" s="2">
        <v>39994</v>
      </c>
      <c r="B32" s="1">
        <f>参数!B$2</f>
        <v>1000</v>
      </c>
      <c r="C32" s="1">
        <f>IF(J31&lt;参数!B$6,C31+B32,B32)</f>
        <v>31000</v>
      </c>
      <c r="D32" s="12">
        <v>1.8029999999999999</v>
      </c>
      <c r="E32" s="3" t="s">
        <v>42</v>
      </c>
      <c r="F32" s="3">
        <f t="shared" si="0"/>
        <v>554.57570715474208</v>
      </c>
      <c r="G32" s="3">
        <f>IF(B32/(1+参数!B$4)/D32*参数!B$4&lt;参数!B$3,参数!B$3,B32/(1+参数!B$4)/D32*参数!B$4)</f>
        <v>0.1</v>
      </c>
      <c r="H32" s="15">
        <f>IF(J31&lt;参数!B$6,H31+F32,F32)+IFERROR(E32*H31,0)</f>
        <v>23838.853232675487</v>
      </c>
      <c r="I32" s="15">
        <f t="shared" si="1"/>
        <v>42981.452378513903</v>
      </c>
      <c r="J32" s="8">
        <f t="shared" si="2"/>
        <v>0.3864984638230291</v>
      </c>
      <c r="K32" s="1">
        <f>IF(J32&gt;参数!B$6,I32,0)</f>
        <v>0</v>
      </c>
      <c r="L32" s="1">
        <f t="shared" si="3"/>
        <v>-1000</v>
      </c>
      <c r="M32" s="12">
        <f t="shared" si="4"/>
        <v>2.2460260635337987</v>
      </c>
    </row>
    <row r="33" spans="1:13" x14ac:dyDescent="0.15">
      <c r="A33" s="2">
        <v>40025</v>
      </c>
      <c r="B33" s="1">
        <f>参数!B$2</f>
        <v>1000</v>
      </c>
      <c r="C33" s="1">
        <f>IF(J32&lt;参数!B$6,C32+B33,B33)</f>
        <v>32000</v>
      </c>
      <c r="D33" s="12">
        <v>1.9830000000000001</v>
      </c>
      <c r="E33" s="3" t="s">
        <v>42</v>
      </c>
      <c r="F33" s="3">
        <f t="shared" si="0"/>
        <v>504.23600605143719</v>
      </c>
      <c r="G33" s="3">
        <f>IF(B33/(1+参数!B$4)/D33*参数!B$4&lt;参数!B$3,参数!B$3,B33/(1+参数!B$4)/D33*参数!B$4)</f>
        <v>0.1</v>
      </c>
      <c r="H33" s="15">
        <f>IF(J32&lt;参数!B$6,H32+F33,F33)+IFERROR(E33*H32,0)</f>
        <v>24343.089238726923</v>
      </c>
      <c r="I33" s="15">
        <f t="shared" si="1"/>
        <v>48272.345960395491</v>
      </c>
      <c r="J33" s="8">
        <f t="shared" si="2"/>
        <v>0.50851081126235909</v>
      </c>
      <c r="K33" s="1">
        <f>IF(J33&gt;参数!B$6,I33,0)</f>
        <v>0</v>
      </c>
      <c r="L33" s="1">
        <f t="shared" si="3"/>
        <v>-1000</v>
      </c>
      <c r="M33" s="12">
        <f t="shared" si="4"/>
        <v>2.4702549550679551</v>
      </c>
    </row>
    <row r="34" spans="1:13" x14ac:dyDescent="0.15">
      <c r="A34" s="2">
        <v>40056</v>
      </c>
      <c r="B34" s="1">
        <f>参数!B$2</f>
        <v>1000</v>
      </c>
      <c r="C34" s="1">
        <f>IF(J33&lt;参数!B$6,C33+B34,B34)</f>
        <v>33000</v>
      </c>
      <c r="D34" s="12">
        <v>1.704</v>
      </c>
      <c r="E34" s="3" t="s">
        <v>42</v>
      </c>
      <c r="F34" s="3">
        <f t="shared" si="0"/>
        <v>586.79577464788736</v>
      </c>
      <c r="G34" s="3">
        <f>IF(B34/(1+参数!B$4)/D34*参数!B$4&lt;参数!B$3,参数!B$3,B34/(1+参数!B$4)/D34*参数!B$4)</f>
        <v>0.1</v>
      </c>
      <c r="H34" s="15">
        <f>IF(J33&lt;参数!B$6,H33+F34,F34)+IFERROR(E34*H33,0)</f>
        <v>24929.885013374809</v>
      </c>
      <c r="I34" s="15">
        <f t="shared" si="1"/>
        <v>42480.524062790675</v>
      </c>
      <c r="J34" s="8">
        <f t="shared" si="2"/>
        <v>0.28728860796335387</v>
      </c>
      <c r="K34" s="1">
        <f>IF(J34&gt;参数!B$6,I34,0)</f>
        <v>0</v>
      </c>
      <c r="L34" s="1">
        <f t="shared" si="3"/>
        <v>-1000</v>
      </c>
      <c r="M34" s="12">
        <f t="shared" si="4"/>
        <v>2.122700173190013</v>
      </c>
    </row>
    <row r="35" spans="1:13" x14ac:dyDescent="0.15">
      <c r="A35" s="2">
        <v>40086</v>
      </c>
      <c r="B35" s="1">
        <f>参数!B$2</f>
        <v>1000</v>
      </c>
      <c r="C35" s="1">
        <f>IF(J34&lt;参数!B$6,C34+B35,B35)</f>
        <v>34000</v>
      </c>
      <c r="D35" s="12">
        <v>1.796</v>
      </c>
      <c r="E35" s="3" t="s">
        <v>42</v>
      </c>
      <c r="F35" s="3">
        <f t="shared" si="0"/>
        <v>556.73719376391978</v>
      </c>
      <c r="G35" s="3">
        <f>IF(B35/(1+参数!B$4)/D35*参数!B$4&lt;参数!B$3,参数!B$3,B35/(1+参数!B$4)/D35*参数!B$4)</f>
        <v>0.1</v>
      </c>
      <c r="H35" s="15">
        <f>IF(J34&lt;参数!B$6,H34+F35,F35)+IFERROR(E35*H34,0)</f>
        <v>25486.622207138727</v>
      </c>
      <c r="I35" s="15">
        <f t="shared" si="1"/>
        <v>45773.973484021153</v>
      </c>
      <c r="J35" s="8">
        <f t="shared" si="2"/>
        <v>0.34629333776532811</v>
      </c>
      <c r="K35" s="1">
        <f>IF(J35&gt;参数!B$6,I35,0)</f>
        <v>0</v>
      </c>
      <c r="L35" s="1">
        <f t="shared" si="3"/>
        <v>-1000</v>
      </c>
      <c r="M35" s="12">
        <f t="shared" si="4"/>
        <v>2.2373060510852487</v>
      </c>
    </row>
    <row r="36" spans="1:13" x14ac:dyDescent="0.15">
      <c r="A36" s="2">
        <v>40116</v>
      </c>
      <c r="B36" s="1">
        <f>参数!B$2</f>
        <v>1000</v>
      </c>
      <c r="C36" s="1">
        <f>IF(J35&lt;参数!B$6,C35+B36,B36)</f>
        <v>35000</v>
      </c>
      <c r="D36" s="12">
        <v>1.9219999999999999</v>
      </c>
      <c r="E36" s="3" t="s">
        <v>42</v>
      </c>
      <c r="F36" s="3">
        <f t="shared" si="0"/>
        <v>520.23933402705518</v>
      </c>
      <c r="G36" s="3">
        <f>IF(B36/(1+参数!B$4)/D36*参数!B$4&lt;参数!B$3,参数!B$3,B36/(1+参数!B$4)/D36*参数!B$4)</f>
        <v>0.1</v>
      </c>
      <c r="H36" s="15">
        <f>IF(J35&lt;参数!B$6,H35+F36,F36)+IFERROR(E36*H35,0)</f>
        <v>26006.861541165781</v>
      </c>
      <c r="I36" s="15">
        <f t="shared" si="1"/>
        <v>49985.187882120626</v>
      </c>
      <c r="J36" s="8">
        <f t="shared" si="2"/>
        <v>0.42814822520344653</v>
      </c>
      <c r="K36" s="1">
        <f>IF(J36&gt;参数!B$6,I36,0)</f>
        <v>0</v>
      </c>
      <c r="L36" s="1">
        <f t="shared" si="3"/>
        <v>-1000</v>
      </c>
      <c r="M36" s="12">
        <f t="shared" si="4"/>
        <v>2.3942662751591581</v>
      </c>
    </row>
    <row r="37" spans="1:13" x14ac:dyDescent="0.15">
      <c r="A37" s="2">
        <v>40147</v>
      </c>
      <c r="B37" s="1">
        <f>参数!B$2</f>
        <v>1000</v>
      </c>
      <c r="C37" s="1">
        <f>IF(J36&lt;参数!B$6,C36+B37,B37)</f>
        <v>36000</v>
      </c>
      <c r="D37" s="12">
        <v>2.0339999999999998</v>
      </c>
      <c r="E37" s="3" t="s">
        <v>42</v>
      </c>
      <c r="F37" s="3">
        <f t="shared" si="0"/>
        <v>491.59292035398232</v>
      </c>
      <c r="G37" s="3">
        <f>IF(B37/(1+参数!B$4)/D37*参数!B$4&lt;参数!B$3,参数!B$3,B37/(1+参数!B$4)/D37*参数!B$4)</f>
        <v>0.1</v>
      </c>
      <c r="H37" s="15">
        <f>IF(J36&lt;参数!B$6,H36+F37,F37)+IFERROR(E37*H36,0)</f>
        <v>26498.454461519763</v>
      </c>
      <c r="I37" s="15">
        <f t="shared" si="1"/>
        <v>53897.856374731193</v>
      </c>
      <c r="J37" s="8">
        <f t="shared" si="2"/>
        <v>0.49716267707586637</v>
      </c>
      <c r="K37" s="1">
        <f>IF(J37&gt;参数!B$6,I37,0)</f>
        <v>0</v>
      </c>
      <c r="L37" s="1">
        <f t="shared" si="3"/>
        <v>-1000</v>
      </c>
      <c r="M37" s="12">
        <f t="shared" si="4"/>
        <v>2.5337864743359662</v>
      </c>
    </row>
    <row r="38" spans="1:13" x14ac:dyDescent="0.15">
      <c r="A38" s="2">
        <v>40178</v>
      </c>
      <c r="B38" s="1">
        <f>参数!B$2</f>
        <v>1000</v>
      </c>
      <c r="C38" s="1">
        <f>IF(J37&lt;参数!B$6,C37+B38,B38)</f>
        <v>37000</v>
      </c>
      <c r="D38" s="12">
        <v>2.1030000000000002</v>
      </c>
      <c r="E38" s="3" t="s">
        <v>42</v>
      </c>
      <c r="F38" s="3">
        <f t="shared" si="0"/>
        <v>475.46362339514974</v>
      </c>
      <c r="G38" s="3">
        <f>IF(B38/(1+参数!B$4)/D38*参数!B$4&lt;参数!B$3,参数!B$3,B38/(1+参数!B$4)/D38*参数!B$4)</f>
        <v>0.1</v>
      </c>
      <c r="H38" s="15">
        <f>IF(J37&lt;参数!B$6,H37+F38,F38)+IFERROR(E38*H37,0)</f>
        <v>26973.918084914912</v>
      </c>
      <c r="I38" s="15">
        <f t="shared" si="1"/>
        <v>56726.149732576065</v>
      </c>
      <c r="J38" s="8">
        <f t="shared" si="2"/>
        <v>0.53313918196151522</v>
      </c>
      <c r="K38" s="1">
        <f>IF(J38&gt;参数!B$6,I38,0)</f>
        <v>0</v>
      </c>
      <c r="L38" s="1">
        <f t="shared" si="3"/>
        <v>-1000</v>
      </c>
      <c r="M38" s="12">
        <f t="shared" si="4"/>
        <v>2.6197408827573931</v>
      </c>
    </row>
    <row r="39" spans="1:13" x14ac:dyDescent="0.15">
      <c r="A39" s="2">
        <v>40207</v>
      </c>
      <c r="B39" s="1">
        <f>参数!B$2</f>
        <v>1000</v>
      </c>
      <c r="C39" s="1">
        <f>IF(J38&lt;参数!B$6,C38+B39,B39)</f>
        <v>38000</v>
      </c>
      <c r="D39" s="12">
        <v>1.8260000000000001</v>
      </c>
      <c r="E39" s="3">
        <v>6.4000000000000001E-2</v>
      </c>
      <c r="F39" s="3">
        <f t="shared" si="0"/>
        <v>547.59036144578306</v>
      </c>
      <c r="G39" s="3">
        <f>IF(B39/(1+参数!B$4)/D39*参数!B$4&lt;参数!B$3,参数!B$3,B39/(1+参数!B$4)/D39*参数!B$4)</f>
        <v>0.1</v>
      </c>
      <c r="H39" s="15">
        <f>IF(J38&lt;参数!B$6,H38+F39,F39)+IFERROR(E39*H38,0)</f>
        <v>29247.839203795251</v>
      </c>
      <c r="I39" s="15">
        <f t="shared" si="1"/>
        <v>53406.554386130127</v>
      </c>
      <c r="J39" s="8">
        <f t="shared" si="2"/>
        <v>0.40543564174026647</v>
      </c>
      <c r="K39" s="1">
        <f>IF(J39&gt;参数!B$6,I39,0)</f>
        <v>0</v>
      </c>
      <c r="L39" s="1">
        <f t="shared" si="3"/>
        <v>-1000</v>
      </c>
      <c r="M39" s="12">
        <f t="shared" si="4"/>
        <v>2.3544033611086412</v>
      </c>
    </row>
    <row r="40" spans="1:13" x14ac:dyDescent="0.15">
      <c r="A40" s="2">
        <v>40235</v>
      </c>
      <c r="B40" s="1">
        <f>参数!B$2</f>
        <v>1000</v>
      </c>
      <c r="C40" s="1">
        <f>IF(J39&lt;参数!B$6,C39+B40,B40)</f>
        <v>39000</v>
      </c>
      <c r="D40" s="12">
        <v>1.8740000000000001</v>
      </c>
      <c r="E40" s="3" t="s">
        <v>42</v>
      </c>
      <c r="F40" s="3">
        <f t="shared" si="0"/>
        <v>533.56456776947698</v>
      </c>
      <c r="G40" s="3">
        <f>IF(B40/(1+参数!B$4)/D40*参数!B$4&lt;参数!B$3,参数!B$3,B40/(1+参数!B$4)/D40*参数!B$4)</f>
        <v>0.1</v>
      </c>
      <c r="H40" s="15">
        <f>IF(J39&lt;参数!B$6,H39+F40,F40)+IFERROR(E40*H39,0)</f>
        <v>29781.403771564728</v>
      </c>
      <c r="I40" s="15">
        <f t="shared" si="1"/>
        <v>55810.350667912302</v>
      </c>
      <c r="J40" s="8">
        <f t="shared" si="2"/>
        <v>0.43103463251057184</v>
      </c>
      <c r="K40" s="1">
        <f>IF(J40&gt;参数!B$6,I40,0)</f>
        <v>0</v>
      </c>
      <c r="L40" s="1">
        <f t="shared" si="3"/>
        <v>-1000</v>
      </c>
      <c r="M40" s="12">
        <f t="shared" si="4"/>
        <v>2.4162934823206976</v>
      </c>
    </row>
    <row r="41" spans="1:13" x14ac:dyDescent="0.15">
      <c r="A41" s="2">
        <v>40268</v>
      </c>
      <c r="B41" s="1">
        <f>参数!B$2</f>
        <v>1000</v>
      </c>
      <c r="C41" s="1">
        <f>IF(J40&lt;参数!B$6,C40+B41,B41)</f>
        <v>40000</v>
      </c>
      <c r="D41" s="12">
        <v>1.865</v>
      </c>
      <c r="E41" s="3" t="s">
        <v>42</v>
      </c>
      <c r="F41" s="3">
        <f t="shared" si="0"/>
        <v>536.13941018766752</v>
      </c>
      <c r="G41" s="3">
        <f>IF(B41/(1+参数!B$4)/D41*参数!B$4&lt;参数!B$3,参数!B$3,B41/(1+参数!B$4)/D41*参数!B$4)</f>
        <v>0.1</v>
      </c>
      <c r="H41" s="15">
        <f>IF(J40&lt;参数!B$6,H40+F41,F41)+IFERROR(E41*H40,0)</f>
        <v>30317.543181752397</v>
      </c>
      <c r="I41" s="15">
        <f t="shared" si="1"/>
        <v>56542.218033968216</v>
      </c>
      <c r="J41" s="8">
        <f t="shared" si="2"/>
        <v>0.41355545084920542</v>
      </c>
      <c r="K41" s="1">
        <f>IF(J41&gt;参数!B$6,I41,0)</f>
        <v>0</v>
      </c>
      <c r="L41" s="1">
        <f t="shared" si="3"/>
        <v>-1000</v>
      </c>
      <c r="M41" s="12">
        <f t="shared" si="4"/>
        <v>2.404689084593437</v>
      </c>
    </row>
    <row r="42" spans="1:13" x14ac:dyDescent="0.15">
      <c r="A42" s="2">
        <v>40298</v>
      </c>
      <c r="B42" s="1">
        <f>参数!B$2</f>
        <v>1000</v>
      </c>
      <c r="C42" s="1">
        <f>IF(J41&lt;参数!B$6,C41+B42,B42)</f>
        <v>41000</v>
      </c>
      <c r="D42" s="12">
        <v>1.712</v>
      </c>
      <c r="E42" s="3" t="s">
        <v>42</v>
      </c>
      <c r="F42" s="3">
        <f t="shared" si="0"/>
        <v>584.05373831775705</v>
      </c>
      <c r="G42" s="3">
        <f>IF(B42/(1+参数!B$4)/D42*参数!B$4&lt;参数!B$3,参数!B$3,B42/(1+参数!B$4)/D42*参数!B$4)</f>
        <v>0.1</v>
      </c>
      <c r="H42" s="15">
        <f>IF(J41&lt;参数!B$6,H41+F42,F42)+IFERROR(E42*H41,0)</f>
        <v>30901.596920070155</v>
      </c>
      <c r="I42" s="15">
        <f t="shared" si="1"/>
        <v>52903.533927160104</v>
      </c>
      <c r="J42" s="8">
        <f t="shared" si="2"/>
        <v>0.29033009578439284</v>
      </c>
      <c r="K42" s="1">
        <f>IF(J42&gt;参数!B$6,I42,0)</f>
        <v>0</v>
      </c>
      <c r="L42" s="1">
        <f t="shared" si="3"/>
        <v>-1000</v>
      </c>
      <c r="M42" s="12">
        <f t="shared" si="4"/>
        <v>2.2074143232300076</v>
      </c>
    </row>
    <row r="43" spans="1:13" x14ac:dyDescent="0.15">
      <c r="A43" s="2">
        <v>40329</v>
      </c>
      <c r="B43" s="1">
        <f>参数!B$2</f>
        <v>1000</v>
      </c>
      <c r="C43" s="1">
        <f>IF(J42&lt;参数!B$6,C42+B43,B43)</f>
        <v>42000</v>
      </c>
      <c r="D43" s="12">
        <v>1.5720000000000001</v>
      </c>
      <c r="E43" s="3" t="s">
        <v>42</v>
      </c>
      <c r="F43" s="3">
        <f t="shared" si="0"/>
        <v>636.06870229007632</v>
      </c>
      <c r="G43" s="3">
        <f>IF(B43/(1+参数!B$4)/D43*参数!B$4&lt;参数!B$3,参数!B$3,B43/(1+参数!B$4)/D43*参数!B$4)</f>
        <v>0.1</v>
      </c>
      <c r="H43" s="15">
        <f>IF(J42&lt;参数!B$6,H42+F43,F43)+IFERROR(E43*H42,0)</f>
        <v>31537.665622360229</v>
      </c>
      <c r="I43" s="15">
        <f t="shared" si="1"/>
        <v>49577.210358350283</v>
      </c>
      <c r="J43" s="8">
        <f t="shared" si="2"/>
        <v>0.18040977043691142</v>
      </c>
      <c r="K43" s="1">
        <f>IF(J43&gt;参数!B$6,I43,0)</f>
        <v>0</v>
      </c>
      <c r="L43" s="1">
        <f t="shared" si="3"/>
        <v>-1000</v>
      </c>
      <c r="M43" s="12">
        <f t="shared" si="4"/>
        <v>2.0269014696948435</v>
      </c>
    </row>
    <row r="44" spans="1:13" x14ac:dyDescent="0.15">
      <c r="A44" s="2">
        <v>40359</v>
      </c>
      <c r="B44" s="1">
        <f>参数!B$2</f>
        <v>1000</v>
      </c>
      <c r="C44" s="1">
        <f>IF(J43&lt;参数!B$6,C43+B44,B44)</f>
        <v>43000</v>
      </c>
      <c r="D44" s="12">
        <v>1.5229999999999999</v>
      </c>
      <c r="E44" s="3" t="s">
        <v>42</v>
      </c>
      <c r="F44" s="3">
        <f t="shared" si="0"/>
        <v>656.53315824031517</v>
      </c>
      <c r="G44" s="3">
        <f>IF(B44/(1+参数!B$4)/D44*参数!B$4&lt;参数!B$3,参数!B$3,B44/(1+参数!B$4)/D44*参数!B$4)</f>
        <v>0.1</v>
      </c>
      <c r="H44" s="15">
        <f>IF(J43&lt;参数!B$6,H43+F44,F44)+IFERROR(E44*H43,0)</f>
        <v>32194.198780600545</v>
      </c>
      <c r="I44" s="15">
        <f t="shared" si="1"/>
        <v>49031.764742854626</v>
      </c>
      <c r="J44" s="8">
        <f t="shared" si="2"/>
        <v>0.14027359867103772</v>
      </c>
      <c r="K44" s="1">
        <f>IF(J44&gt;参数!B$6,I44,0)</f>
        <v>0</v>
      </c>
      <c r="L44" s="1">
        <f t="shared" si="3"/>
        <v>-1000</v>
      </c>
      <c r="M44" s="12">
        <f t="shared" si="4"/>
        <v>1.9637219709575358</v>
      </c>
    </row>
    <row r="45" spans="1:13" x14ac:dyDescent="0.15">
      <c r="A45" s="2">
        <v>40389</v>
      </c>
      <c r="B45" s="1">
        <f>参数!B$2</f>
        <v>1000</v>
      </c>
      <c r="C45" s="1">
        <f>IF(J44&lt;参数!B$6,C44+B45,B45)</f>
        <v>44000</v>
      </c>
      <c r="D45" s="12">
        <v>1.722</v>
      </c>
      <c r="E45" s="3" t="s">
        <v>42</v>
      </c>
      <c r="F45" s="3">
        <f t="shared" si="0"/>
        <v>580.66202090592333</v>
      </c>
      <c r="G45" s="3">
        <f>IF(B45/(1+参数!B$4)/D45*参数!B$4&lt;参数!B$3,参数!B$3,B45/(1+参数!B$4)/D45*参数!B$4)</f>
        <v>0.1</v>
      </c>
      <c r="H45" s="15">
        <f>IF(J44&lt;参数!B$6,H44+F45,F45)+IFERROR(E45*H44,0)</f>
        <v>32774.860801506467</v>
      </c>
      <c r="I45" s="15">
        <f t="shared" si="1"/>
        <v>56438.310300194134</v>
      </c>
      <c r="J45" s="8">
        <f t="shared" si="2"/>
        <v>0.28268887045895763</v>
      </c>
      <c r="K45" s="1">
        <f>IF(J45&gt;参数!B$6,I45,0)</f>
        <v>0</v>
      </c>
      <c r="L45" s="1">
        <f t="shared" si="3"/>
        <v>-1000</v>
      </c>
      <c r="M45" s="12">
        <f t="shared" si="4"/>
        <v>2.2203080984825192</v>
      </c>
    </row>
    <row r="46" spans="1:13" x14ac:dyDescent="0.15">
      <c r="A46" s="2">
        <v>40421</v>
      </c>
      <c r="B46" s="1">
        <f>参数!B$2</f>
        <v>1000</v>
      </c>
      <c r="C46" s="1">
        <f>IF(J45&lt;参数!B$6,C45+B46,B46)</f>
        <v>45000</v>
      </c>
      <c r="D46" s="12">
        <v>1.7789999999999999</v>
      </c>
      <c r="E46" s="3" t="s">
        <v>42</v>
      </c>
      <c r="F46" s="3">
        <f t="shared" si="0"/>
        <v>562.05733558178758</v>
      </c>
      <c r="G46" s="3">
        <f>IF(B46/(1+参数!B$4)/D46*参数!B$4&lt;参数!B$3,参数!B$3,B46/(1+参数!B$4)/D46*参数!B$4)</f>
        <v>0.1</v>
      </c>
      <c r="H46" s="15">
        <f>IF(J45&lt;参数!B$6,H45+F46,F46)+IFERROR(E46*H45,0)</f>
        <v>33336.918137088258</v>
      </c>
      <c r="I46" s="15">
        <f t="shared" si="1"/>
        <v>59306.377365880006</v>
      </c>
      <c r="J46" s="8">
        <f t="shared" si="2"/>
        <v>0.31791949701955557</v>
      </c>
      <c r="K46" s="1">
        <f>IF(J46&gt;参数!B$6,I46,0)</f>
        <v>0</v>
      </c>
      <c r="L46" s="1">
        <f t="shared" si="3"/>
        <v>-1000</v>
      </c>
      <c r="M46" s="12">
        <f t="shared" si="4"/>
        <v>2.2938026174218358</v>
      </c>
    </row>
    <row r="47" spans="1:13" x14ac:dyDescent="0.15">
      <c r="A47" s="2">
        <v>40451</v>
      </c>
      <c r="B47" s="1">
        <f>参数!B$2</f>
        <v>1000</v>
      </c>
      <c r="C47" s="1">
        <f>IF(J46&lt;参数!B$6,C46+B47,B47)</f>
        <v>46000</v>
      </c>
      <c r="D47" s="12">
        <v>1.823</v>
      </c>
      <c r="E47" s="3" t="s">
        <v>42</v>
      </c>
      <c r="F47" s="3">
        <f t="shared" si="0"/>
        <v>548.49149753154143</v>
      </c>
      <c r="G47" s="3">
        <f>IF(B47/(1+参数!B$4)/D47*参数!B$4&lt;参数!B$3,参数!B$3,B47/(1+参数!B$4)/D47*参数!B$4)</f>
        <v>0.1</v>
      </c>
      <c r="H47" s="15">
        <f>IF(J46&lt;参数!B$6,H46+F47,F47)+IFERROR(E47*H46,0)</f>
        <v>33885.409634619798</v>
      </c>
      <c r="I47" s="15">
        <f t="shared" si="1"/>
        <v>61773.101763911895</v>
      </c>
      <c r="J47" s="8">
        <f t="shared" si="2"/>
        <v>0.34289351660678036</v>
      </c>
      <c r="K47" s="1">
        <f>IF(J47&gt;参数!B$6,I47,0)</f>
        <v>0</v>
      </c>
      <c r="L47" s="1">
        <f t="shared" si="3"/>
        <v>-1000</v>
      </c>
      <c r="M47" s="12">
        <f t="shared" si="4"/>
        <v>2.3505352285328875</v>
      </c>
    </row>
    <row r="48" spans="1:13" x14ac:dyDescent="0.15">
      <c r="A48" s="2">
        <v>40480</v>
      </c>
      <c r="B48" s="1">
        <f>参数!B$2</f>
        <v>1000</v>
      </c>
      <c r="C48" s="1">
        <f>IF(J47&lt;参数!B$6,C47+B48,B48)</f>
        <v>47000</v>
      </c>
      <c r="D48" s="12">
        <v>1.9970000000000001</v>
      </c>
      <c r="E48" s="3" t="s">
        <v>42</v>
      </c>
      <c r="F48" s="3">
        <f t="shared" si="0"/>
        <v>500.701051577366</v>
      </c>
      <c r="G48" s="3">
        <f>IF(B48/(1+参数!B$4)/D48*参数!B$4&lt;参数!B$3,参数!B$3,B48/(1+参数!B$4)/D48*参数!B$4)</f>
        <v>0.1</v>
      </c>
      <c r="H48" s="15">
        <f>IF(J47&lt;参数!B$6,H47+F48,F48)+IFERROR(E48*H47,0)</f>
        <v>34386.110686197164</v>
      </c>
      <c r="I48" s="15">
        <f t="shared" si="1"/>
        <v>68669.063040335735</v>
      </c>
      <c r="J48" s="8">
        <f t="shared" si="2"/>
        <v>0.46104389447522842</v>
      </c>
      <c r="K48" s="1">
        <f>IF(J48&gt;参数!B$6,I48,0)</f>
        <v>0</v>
      </c>
      <c r="L48" s="1">
        <f t="shared" si="3"/>
        <v>-1000</v>
      </c>
      <c r="M48" s="12">
        <f t="shared" si="4"/>
        <v>2.5748869179265919</v>
      </c>
    </row>
    <row r="49" spans="1:13" x14ac:dyDescent="0.15">
      <c r="A49" s="2">
        <v>40512</v>
      </c>
      <c r="B49" s="1">
        <f>参数!B$2</f>
        <v>1000</v>
      </c>
      <c r="C49" s="1">
        <f>IF(J48&lt;参数!B$6,C48+B49,B49)</f>
        <v>48000</v>
      </c>
      <c r="D49" s="12">
        <v>1.8380000000000001</v>
      </c>
      <c r="E49" s="3" t="s">
        <v>42</v>
      </c>
      <c r="F49" s="3">
        <f t="shared" si="0"/>
        <v>544.01523394994558</v>
      </c>
      <c r="G49" s="3">
        <f>IF(B49/(1+参数!B$4)/D49*参数!B$4&lt;参数!B$3,参数!B$3,B49/(1+参数!B$4)/D49*参数!B$4)</f>
        <v>0.1</v>
      </c>
      <c r="H49" s="15">
        <f>IF(J48&lt;参数!B$6,H48+F49,F49)+IFERROR(E49*H48,0)</f>
        <v>34930.125920147111</v>
      </c>
      <c r="I49" s="15">
        <f t="shared" si="1"/>
        <v>64201.571441230393</v>
      </c>
      <c r="J49" s="8">
        <f t="shared" si="2"/>
        <v>0.33753273835896658</v>
      </c>
      <c r="K49" s="1">
        <f>IF(J49&gt;参数!B$6,I49,0)</f>
        <v>0</v>
      </c>
      <c r="L49" s="1">
        <f t="shared" si="3"/>
        <v>-1000</v>
      </c>
      <c r="M49" s="12">
        <f t="shared" si="4"/>
        <v>2.3698758914116556</v>
      </c>
    </row>
    <row r="50" spans="1:13" x14ac:dyDescent="0.15">
      <c r="A50" s="2">
        <v>40543</v>
      </c>
      <c r="B50" s="1">
        <f>参数!B$2</f>
        <v>1000</v>
      </c>
      <c r="C50" s="1">
        <f>IF(J49&lt;参数!B$6,C49+B50,B50)</f>
        <v>49000</v>
      </c>
      <c r="D50" s="12">
        <v>1.821</v>
      </c>
      <c r="E50" s="3" t="s">
        <v>42</v>
      </c>
      <c r="F50" s="3">
        <f t="shared" si="0"/>
        <v>549.09390444810549</v>
      </c>
      <c r="G50" s="3">
        <f>IF(B50/(1+参数!B$4)/D50*参数!B$4&lt;参数!B$3,参数!B$3,B50/(1+参数!B$4)/D50*参数!B$4)</f>
        <v>0.1</v>
      </c>
      <c r="H50" s="15">
        <f>IF(J49&lt;参数!B$6,H49+F50,F50)+IFERROR(E50*H49,0)</f>
        <v>35479.219824595217</v>
      </c>
      <c r="I50" s="15">
        <f t="shared" si="1"/>
        <v>64607.659300587889</v>
      </c>
      <c r="J50" s="8">
        <f t="shared" si="2"/>
        <v>0.31852365919567127</v>
      </c>
      <c r="K50" s="1">
        <f>IF(J50&gt;参数!B$6,I50,0)</f>
        <v>0</v>
      </c>
      <c r="L50" s="1">
        <f t="shared" si="3"/>
        <v>-1000</v>
      </c>
      <c r="M50" s="12">
        <f t="shared" si="4"/>
        <v>2.3479564734823852</v>
      </c>
    </row>
    <row r="51" spans="1:13" x14ac:dyDescent="0.15">
      <c r="A51" s="2">
        <v>40574</v>
      </c>
      <c r="B51" s="1">
        <f>参数!B$2</f>
        <v>1000</v>
      </c>
      <c r="C51" s="1">
        <f>IF(J50&lt;参数!B$6,C50+B51,B51)</f>
        <v>50000</v>
      </c>
      <c r="D51" s="12">
        <v>1.7889999999999999</v>
      </c>
      <c r="E51" s="3">
        <v>8.3000000000000004E-2</v>
      </c>
      <c r="F51" s="3">
        <f t="shared" si="0"/>
        <v>558.91559530463951</v>
      </c>
      <c r="G51" s="3">
        <f>IF(B51/(1+参数!B$4)/D51*参数!B$4&lt;参数!B$3,参数!B$3,B51/(1+参数!B$4)/D51*参数!B$4)</f>
        <v>0.1</v>
      </c>
      <c r="H51" s="15">
        <f>IF(J50&lt;参数!B$6,H50+F51,F51)+IFERROR(E51*H50,0)</f>
        <v>38982.91066534126</v>
      </c>
      <c r="I51" s="15">
        <f t="shared" si="1"/>
        <v>69740.427180295505</v>
      </c>
      <c r="J51" s="8">
        <f t="shared" si="2"/>
        <v>0.39480854360591011</v>
      </c>
      <c r="K51" s="1">
        <f>IF(J51&gt;参数!B$6,I51,0)</f>
        <v>0</v>
      </c>
      <c r="L51" s="1">
        <f t="shared" si="3"/>
        <v>-1000</v>
      </c>
      <c r="M51" s="12">
        <f t="shared" si="4"/>
        <v>2.4137147272701949</v>
      </c>
    </row>
    <row r="52" spans="1:13" x14ac:dyDescent="0.15">
      <c r="A52" s="2">
        <v>40602</v>
      </c>
      <c r="B52" s="1">
        <f>参数!B$2</f>
        <v>1000</v>
      </c>
      <c r="C52" s="1">
        <f>IF(J51&lt;参数!B$6,C51+B52,B52)</f>
        <v>51000</v>
      </c>
      <c r="D52" s="12">
        <v>1.8520000000000001</v>
      </c>
      <c r="E52" s="3" t="s">
        <v>42</v>
      </c>
      <c r="F52" s="3">
        <f t="shared" si="0"/>
        <v>539.90280777537794</v>
      </c>
      <c r="G52" s="3">
        <f>IF(B52/(1+参数!B$4)/D52*参数!B$4&lt;参数!B$3,参数!B$3,B52/(1+参数!B$4)/D52*参数!B$4)</f>
        <v>0.1</v>
      </c>
      <c r="H52" s="15">
        <f>IF(J51&lt;参数!B$6,H51+F52,F52)+IFERROR(E52*H51,0)</f>
        <v>39522.813473116636</v>
      </c>
      <c r="I52" s="15">
        <f t="shared" si="1"/>
        <v>73196.250552212019</v>
      </c>
      <c r="J52" s="8">
        <f t="shared" si="2"/>
        <v>0.43522059906298072</v>
      </c>
      <c r="K52" s="1">
        <f>IF(J52&gt;参数!B$6,I52,0)</f>
        <v>0</v>
      </c>
      <c r="L52" s="1">
        <f t="shared" si="3"/>
        <v>-1000</v>
      </c>
      <c r="M52" s="12">
        <f t="shared" si="4"/>
        <v>2.4987141838481839</v>
      </c>
    </row>
    <row r="53" spans="1:13" x14ac:dyDescent="0.15">
      <c r="A53" s="2">
        <v>40633</v>
      </c>
      <c r="B53" s="1">
        <f>参数!B$2</f>
        <v>1000</v>
      </c>
      <c r="C53" s="1">
        <f>IF(J52&lt;参数!B$6,C52+B53,B53)</f>
        <v>52000</v>
      </c>
      <c r="D53" s="12">
        <v>1.861</v>
      </c>
      <c r="E53" s="3" t="s">
        <v>42</v>
      </c>
      <c r="F53" s="3">
        <f t="shared" si="0"/>
        <v>537.2917786136486</v>
      </c>
      <c r="G53" s="3">
        <f>IF(B53/(1+参数!B$4)/D53*参数!B$4&lt;参数!B$3,参数!B$3,B53/(1+参数!B$4)/D53*参数!B$4)</f>
        <v>0.1</v>
      </c>
      <c r="H53" s="15">
        <f>IF(J52&lt;参数!B$6,H52+F53,F53)+IFERROR(E53*H52,0)</f>
        <v>40060.105251730281</v>
      </c>
      <c r="I53" s="15">
        <f t="shared" si="1"/>
        <v>74551.855873470049</v>
      </c>
      <c r="J53" s="8">
        <f t="shared" si="2"/>
        <v>0.43368953602827021</v>
      </c>
      <c r="K53" s="1">
        <f>IF(J53&gt;参数!B$6,I53,0)</f>
        <v>0</v>
      </c>
      <c r="L53" s="1">
        <f t="shared" si="3"/>
        <v>-1000</v>
      </c>
      <c r="M53" s="12">
        <f t="shared" si="4"/>
        <v>2.5108569633593252</v>
      </c>
    </row>
    <row r="54" spans="1:13" x14ac:dyDescent="0.15">
      <c r="A54" s="2">
        <v>40662</v>
      </c>
      <c r="B54" s="1">
        <f>参数!B$2</f>
        <v>1000</v>
      </c>
      <c r="C54" s="1">
        <f>IF(J53&lt;参数!B$6,C53+B54,B54)</f>
        <v>53000</v>
      </c>
      <c r="D54" s="12">
        <v>1.8460000000000001</v>
      </c>
      <c r="E54" s="3" t="s">
        <v>42</v>
      </c>
      <c r="F54" s="3">
        <f t="shared" si="0"/>
        <v>541.65763813651131</v>
      </c>
      <c r="G54" s="3">
        <f>IF(B54/(1+参数!B$4)/D54*参数!B$4&lt;参数!B$3,参数!B$3,B54/(1+参数!B$4)/D54*参数!B$4)</f>
        <v>0.1</v>
      </c>
      <c r="H54" s="15">
        <f>IF(J53&lt;参数!B$6,H53+F54,F54)+IFERROR(E54*H53,0)</f>
        <v>40601.76288986679</v>
      </c>
      <c r="I54" s="15">
        <f t="shared" si="1"/>
        <v>74950.854294694102</v>
      </c>
      <c r="J54" s="8">
        <f t="shared" si="2"/>
        <v>0.41416706216403965</v>
      </c>
      <c r="K54" s="1">
        <f>IF(J54&gt;参数!B$6,I54,0)</f>
        <v>0</v>
      </c>
      <c r="L54" s="1">
        <f t="shared" si="3"/>
        <v>-1000</v>
      </c>
      <c r="M54" s="12">
        <f t="shared" si="4"/>
        <v>2.4906189975074233</v>
      </c>
    </row>
    <row r="55" spans="1:13" x14ac:dyDescent="0.15">
      <c r="A55" s="2">
        <v>40694</v>
      </c>
      <c r="B55" s="1">
        <f>参数!B$2</f>
        <v>1000</v>
      </c>
      <c r="C55" s="1">
        <f>IF(J54&lt;参数!B$6,C54+B55,B55)</f>
        <v>54000</v>
      </c>
      <c r="D55" s="12">
        <v>1.752</v>
      </c>
      <c r="E55" s="3" t="s">
        <v>42</v>
      </c>
      <c r="F55" s="3">
        <f t="shared" si="0"/>
        <v>570.71917808219177</v>
      </c>
      <c r="G55" s="3">
        <f>IF(B55/(1+参数!B$4)/D55*参数!B$4&lt;参数!B$3,参数!B$3,B55/(1+参数!B$4)/D55*参数!B$4)</f>
        <v>0.1</v>
      </c>
      <c r="H55" s="15">
        <f>IF(J54&lt;参数!B$6,H54+F55,F55)+IFERROR(E55*H54,0)</f>
        <v>41172.482067948979</v>
      </c>
      <c r="I55" s="15">
        <f t="shared" si="1"/>
        <v>72134.188583046605</v>
      </c>
      <c r="J55" s="8">
        <f t="shared" si="2"/>
        <v>0.33581830709345573</v>
      </c>
      <c r="K55" s="1">
        <f>IF(J55&gt;参数!B$6,I55,0)</f>
        <v>0</v>
      </c>
      <c r="L55" s="1">
        <f t="shared" si="3"/>
        <v>-1000</v>
      </c>
      <c r="M55" s="12">
        <f t="shared" si="4"/>
        <v>2.3637944115021701</v>
      </c>
    </row>
    <row r="56" spans="1:13" x14ac:dyDescent="0.15">
      <c r="A56" s="2">
        <v>40724</v>
      </c>
      <c r="B56" s="1">
        <f>参数!B$2</f>
        <v>1000</v>
      </c>
      <c r="C56" s="1">
        <f>IF(J55&lt;参数!B$6,C55+B56,B56)</f>
        <v>55000</v>
      </c>
      <c r="D56" s="12">
        <v>1.8080000000000001</v>
      </c>
      <c r="E56" s="3" t="s">
        <v>42</v>
      </c>
      <c r="F56" s="3">
        <f t="shared" si="0"/>
        <v>553.04203539823004</v>
      </c>
      <c r="G56" s="3">
        <f>IF(B56/(1+参数!B$4)/D56*参数!B$4&lt;参数!B$3,参数!B$3,B56/(1+参数!B$4)/D56*参数!B$4)</f>
        <v>0.1</v>
      </c>
      <c r="H56" s="15">
        <f>IF(J55&lt;参数!B$6,H55+F56,F56)+IFERROR(E56*H55,0)</f>
        <v>41725.524103347212</v>
      </c>
      <c r="I56" s="15">
        <f t="shared" si="1"/>
        <v>75439.747578851762</v>
      </c>
      <c r="J56" s="8">
        <f t="shared" si="2"/>
        <v>0.37163177416094118</v>
      </c>
      <c r="K56" s="1">
        <f>IF(J56&gt;参数!B$6,I56,0)</f>
        <v>0</v>
      </c>
      <c r="L56" s="1">
        <f t="shared" si="3"/>
        <v>-1000</v>
      </c>
      <c r="M56" s="12">
        <f t="shared" si="4"/>
        <v>2.4393494840159384</v>
      </c>
    </row>
    <row r="57" spans="1:13" x14ac:dyDescent="0.15">
      <c r="A57" s="2">
        <v>40753</v>
      </c>
      <c r="B57" s="1">
        <f>参数!B$2</f>
        <v>1000</v>
      </c>
      <c r="C57" s="1">
        <f>IF(J56&lt;参数!B$6,C56+B57,B57)</f>
        <v>56000</v>
      </c>
      <c r="D57" s="12">
        <v>1.738</v>
      </c>
      <c r="E57" s="3" t="s">
        <v>42</v>
      </c>
      <c r="F57" s="3">
        <f t="shared" si="0"/>
        <v>575.31645569620252</v>
      </c>
      <c r="G57" s="3">
        <f>IF(B57/(1+参数!B$4)/D57*参数!B$4&lt;参数!B$3,参数!B$3,B57/(1+参数!B$4)/D57*参数!B$4)</f>
        <v>0.1</v>
      </c>
      <c r="H57" s="15">
        <f>IF(J56&lt;参数!B$6,H56+F57,F57)+IFERROR(E57*H56,0)</f>
        <v>42300.840559043412</v>
      </c>
      <c r="I57" s="15">
        <f t="shared" si="1"/>
        <v>73518.860891617456</v>
      </c>
      <c r="J57" s="8">
        <f t="shared" si="2"/>
        <v>0.3128368016360259</v>
      </c>
      <c r="K57" s="1">
        <f>IF(J57&gt;参数!B$6,I57,0)</f>
        <v>0</v>
      </c>
      <c r="L57" s="1">
        <f t="shared" si="3"/>
        <v>-1000</v>
      </c>
      <c r="M57" s="12">
        <f t="shared" si="4"/>
        <v>2.3449056433737283</v>
      </c>
    </row>
    <row r="58" spans="1:13" x14ac:dyDescent="0.15">
      <c r="A58" s="2">
        <v>40786</v>
      </c>
      <c r="B58" s="1">
        <f>参数!B$2</f>
        <v>1000</v>
      </c>
      <c r="C58" s="1">
        <f>IF(J57&lt;参数!B$6,C57+B58,B58)</f>
        <v>57000</v>
      </c>
      <c r="D58" s="12">
        <v>1.6910000000000001</v>
      </c>
      <c r="E58" s="3" t="s">
        <v>42</v>
      </c>
      <c r="F58" s="3">
        <f t="shared" si="0"/>
        <v>591.30691898285033</v>
      </c>
      <c r="G58" s="3">
        <f>IF(B58/(1+参数!B$4)/D58*参数!B$4&lt;参数!B$3,参数!B$3,B58/(1+参数!B$4)/D58*参数!B$4)</f>
        <v>0.1</v>
      </c>
      <c r="H58" s="15">
        <f>IF(J57&lt;参数!B$6,H57+F58,F58)+IFERROR(E58*H57,0)</f>
        <v>42892.147478026265</v>
      </c>
      <c r="I58" s="15">
        <f t="shared" si="1"/>
        <v>72530.621385342412</v>
      </c>
      <c r="J58" s="8">
        <f t="shared" si="2"/>
        <v>0.27246704184811255</v>
      </c>
      <c r="K58" s="1">
        <f>IF(J58&gt;参数!B$6,I58,0)</f>
        <v>0</v>
      </c>
      <c r="L58" s="1">
        <f t="shared" si="3"/>
        <v>-1000</v>
      </c>
      <c r="M58" s="12">
        <f t="shared" si="4"/>
        <v>2.2814933503711017</v>
      </c>
    </row>
    <row r="59" spans="1:13" x14ac:dyDescent="0.15">
      <c r="A59" s="2">
        <v>40816</v>
      </c>
      <c r="B59" s="1">
        <f>参数!B$2</f>
        <v>1000</v>
      </c>
      <c r="C59" s="1">
        <f>IF(J58&lt;参数!B$6,C58+B59,B59)</f>
        <v>58000</v>
      </c>
      <c r="D59" s="12">
        <v>1.591</v>
      </c>
      <c r="E59" s="3" t="s">
        <v>42</v>
      </c>
      <c r="F59" s="3">
        <f t="shared" si="0"/>
        <v>628.47265870521687</v>
      </c>
      <c r="G59" s="3">
        <f>IF(B59/(1+参数!B$4)/D59*参数!B$4&lt;参数!B$3,参数!B$3,B59/(1+参数!B$4)/D59*参数!B$4)</f>
        <v>0.1</v>
      </c>
      <c r="H59" s="15">
        <f>IF(J58&lt;参数!B$6,H58+F59,F59)+IFERROR(E59*H58,0)</f>
        <v>43520.620136731479</v>
      </c>
      <c r="I59" s="15">
        <f t="shared" si="1"/>
        <v>69241.306637539776</v>
      </c>
      <c r="J59" s="8">
        <f t="shared" si="2"/>
        <v>0.19381563168172034</v>
      </c>
      <c r="K59" s="1">
        <f>IF(J59&gt;参数!B$6,I59,0)</f>
        <v>0</v>
      </c>
      <c r="L59" s="1">
        <f t="shared" si="3"/>
        <v>-1000</v>
      </c>
      <c r="M59" s="12">
        <f t="shared" si="4"/>
        <v>2.1465735780250874</v>
      </c>
    </row>
    <row r="60" spans="1:13" x14ac:dyDescent="0.15">
      <c r="A60" s="2">
        <v>40847</v>
      </c>
      <c r="B60" s="1">
        <f>参数!B$2</f>
        <v>1000</v>
      </c>
      <c r="C60" s="1">
        <f>IF(J59&lt;参数!B$6,C59+B60,B60)</f>
        <v>59000</v>
      </c>
      <c r="D60" s="12">
        <v>1.68</v>
      </c>
      <c r="E60" s="3" t="s">
        <v>42</v>
      </c>
      <c r="F60" s="3">
        <f t="shared" si="0"/>
        <v>595.17857142857144</v>
      </c>
      <c r="G60" s="3">
        <f>IF(B60/(1+参数!B$4)/D60*参数!B$4&lt;参数!B$3,参数!B$3,B60/(1+参数!B$4)/D60*参数!B$4)</f>
        <v>0.1</v>
      </c>
      <c r="H60" s="15">
        <f>IF(J59&lt;参数!B$6,H59+F60,F60)+IFERROR(E60*H59,0)</f>
        <v>44115.798708160051</v>
      </c>
      <c r="I60" s="15">
        <f t="shared" si="1"/>
        <v>74114.541829708876</v>
      </c>
      <c r="J60" s="8">
        <f t="shared" si="2"/>
        <v>0.2561786750798114</v>
      </c>
      <c r="K60" s="1">
        <f>IF(J60&gt;参数!B$6,I60,0)</f>
        <v>0</v>
      </c>
      <c r="L60" s="1">
        <f t="shared" si="3"/>
        <v>-1000</v>
      </c>
      <c r="M60" s="12">
        <f t="shared" si="4"/>
        <v>2.2666521754130402</v>
      </c>
    </row>
    <row r="61" spans="1:13" x14ac:dyDescent="0.15">
      <c r="A61" s="2">
        <v>40877</v>
      </c>
      <c r="B61" s="1">
        <f>参数!B$2</f>
        <v>1000</v>
      </c>
      <c r="C61" s="1">
        <f>IF(J60&lt;参数!B$6,C60+B61,B61)</f>
        <v>60000</v>
      </c>
      <c r="D61" s="12">
        <v>1.5609999999999999</v>
      </c>
      <c r="E61" s="3" t="s">
        <v>42</v>
      </c>
      <c r="F61" s="3">
        <f t="shared" si="0"/>
        <v>640.55092889173602</v>
      </c>
      <c r="G61" s="3">
        <f>IF(B61/(1+参数!B$4)/D61*参数!B$4&lt;参数!B$3,参数!B$3,B61/(1+参数!B$4)/D61*参数!B$4)</f>
        <v>0.1</v>
      </c>
      <c r="H61" s="15">
        <f>IF(J60&lt;参数!B$6,H60+F61,F61)+IFERROR(E61*H60,0)</f>
        <v>44756.34963705179</v>
      </c>
      <c r="I61" s="15">
        <f t="shared" si="1"/>
        <v>69864.661783437841</v>
      </c>
      <c r="J61" s="8">
        <f t="shared" si="2"/>
        <v>0.16441102972396404</v>
      </c>
      <c r="K61" s="1">
        <f>IF(J61&gt;参数!B$6,I61,0)</f>
        <v>0</v>
      </c>
      <c r="L61" s="1">
        <f t="shared" si="3"/>
        <v>-1000</v>
      </c>
      <c r="M61" s="12">
        <f t="shared" si="4"/>
        <v>2.1060976463212833</v>
      </c>
    </row>
    <row r="62" spans="1:13" x14ac:dyDescent="0.15">
      <c r="A62" s="2">
        <v>40907</v>
      </c>
      <c r="B62" s="1">
        <f>参数!B$2</f>
        <v>1000</v>
      </c>
      <c r="C62" s="1">
        <f>IF(J61&lt;参数!B$6,C61+B62,B62)</f>
        <v>61000</v>
      </c>
      <c r="D62" s="12">
        <v>1.571</v>
      </c>
      <c r="E62" s="3" t="s">
        <v>42</v>
      </c>
      <c r="F62" s="3">
        <f t="shared" si="0"/>
        <v>636.47358370464667</v>
      </c>
      <c r="G62" s="3">
        <f>IF(B62/(1+参数!B$4)/D62*参数!B$4&lt;参数!B$3,参数!B$3,B62/(1+参数!B$4)/D62*参数!B$4)</f>
        <v>0.1</v>
      </c>
      <c r="H62" s="15">
        <f>IF(J61&lt;参数!B$6,H61+F62,F62)+IFERROR(E62*H61,0)</f>
        <v>45392.823220756436</v>
      </c>
      <c r="I62" s="15">
        <f t="shared" si="1"/>
        <v>71312.125279808359</v>
      </c>
      <c r="J62" s="8">
        <f t="shared" si="2"/>
        <v>0.16905123409521905</v>
      </c>
      <c r="K62" s="1">
        <f>IF(J62&gt;参数!B$6,I62,0)</f>
        <v>0</v>
      </c>
      <c r="L62" s="1">
        <f t="shared" si="3"/>
        <v>-1000</v>
      </c>
      <c r="M62" s="12">
        <f t="shared" si="4"/>
        <v>2.1195896235558846</v>
      </c>
    </row>
    <row r="63" spans="1:13" x14ac:dyDescent="0.15">
      <c r="A63" s="2">
        <v>40939</v>
      </c>
      <c r="B63" s="1">
        <f>参数!B$2</f>
        <v>1000</v>
      </c>
      <c r="C63" s="1">
        <f>IF(J62&lt;参数!B$6,C62+B63,B63)</f>
        <v>62000</v>
      </c>
      <c r="D63" s="12">
        <v>1.542</v>
      </c>
      <c r="E63" s="3">
        <v>8.7999999999999995E-2</v>
      </c>
      <c r="F63" s="3">
        <f t="shared" si="0"/>
        <v>648.44357976653691</v>
      </c>
      <c r="G63" s="3">
        <f>IF(B63/(1+参数!B$4)/D63*参数!B$4&lt;参数!B$3,参数!B$3,B63/(1+参数!B$4)/D63*参数!B$4)</f>
        <v>0.1</v>
      </c>
      <c r="H63" s="15">
        <f>IF(J62&lt;参数!B$6,H62+F63,F63)+IFERROR(E63*H62,0)</f>
        <v>50035.835243949536</v>
      </c>
      <c r="I63" s="15">
        <f t="shared" si="1"/>
        <v>77155.257946170183</v>
      </c>
      <c r="J63" s="8">
        <f t="shared" si="2"/>
        <v>0.24443964429306742</v>
      </c>
      <c r="K63" s="1">
        <f>IF(J63&gt;参数!B$6,I63,0)</f>
        <v>0</v>
      </c>
      <c r="L63" s="1">
        <f t="shared" si="3"/>
        <v>-1000</v>
      </c>
      <c r="M63" s="12">
        <f t="shared" si="4"/>
        <v>2.1991922892400333</v>
      </c>
    </row>
    <row r="64" spans="1:13" x14ac:dyDescent="0.15">
      <c r="A64" s="2">
        <v>40968</v>
      </c>
      <c r="B64" s="1">
        <f>参数!B$2</f>
        <v>1000</v>
      </c>
      <c r="C64" s="1">
        <f>IF(J63&lt;参数!B$6,C63+B64,B64)</f>
        <v>63000</v>
      </c>
      <c r="D64" s="12">
        <v>1.601</v>
      </c>
      <c r="E64" s="3" t="s">
        <v>42</v>
      </c>
      <c r="F64" s="3">
        <f t="shared" si="0"/>
        <v>624.54715802623355</v>
      </c>
      <c r="G64" s="3">
        <f>IF(B64/(1+参数!B$4)/D64*参数!B$4&lt;参数!B$3,参数!B$3,B64/(1+参数!B$4)/D64*参数!B$4)</f>
        <v>0.1</v>
      </c>
      <c r="H64" s="15">
        <f>IF(J63&lt;参数!B$6,H63+F64,F64)+IFERROR(E64*H63,0)</f>
        <v>50660.382401975767</v>
      </c>
      <c r="I64" s="15">
        <f t="shared" si="1"/>
        <v>81107.272225563196</v>
      </c>
      <c r="J64" s="8">
        <f t="shared" si="2"/>
        <v>0.28741701945338405</v>
      </c>
      <c r="K64" s="1">
        <f>IF(J64&gt;参数!B$6,I64,0)</f>
        <v>0</v>
      </c>
      <c r="L64" s="1">
        <f t="shared" si="3"/>
        <v>-1000</v>
      </c>
      <c r="M64" s="12">
        <f t="shared" si="4"/>
        <v>2.2833377789061564</v>
      </c>
    </row>
    <row r="65" spans="1:13" x14ac:dyDescent="0.15">
      <c r="A65" s="2">
        <v>40998</v>
      </c>
      <c r="B65" s="1">
        <f>参数!B$2</f>
        <v>1000</v>
      </c>
      <c r="C65" s="1">
        <f>IF(J64&lt;参数!B$6,C64+B65,B65)</f>
        <v>64000</v>
      </c>
      <c r="D65" s="12">
        <v>1.5189999999999999</v>
      </c>
      <c r="E65" s="3" t="s">
        <v>42</v>
      </c>
      <c r="F65" s="3">
        <f t="shared" si="0"/>
        <v>658.26201448321262</v>
      </c>
      <c r="G65" s="3">
        <f>IF(B65/(1+参数!B$4)/D65*参数!B$4&lt;参数!B$3,参数!B$3,B65/(1+参数!B$4)/D65*参数!B$4)</f>
        <v>0.1</v>
      </c>
      <c r="H65" s="15">
        <f>IF(J64&lt;参数!B$6,H64+F65,F65)+IFERROR(E65*H64,0)</f>
        <v>51318.644416458978</v>
      </c>
      <c r="I65" s="15">
        <f t="shared" si="1"/>
        <v>77953.020868601176</v>
      </c>
      <c r="J65" s="8">
        <f t="shared" si="2"/>
        <v>0.21801595107189331</v>
      </c>
      <c r="K65" s="1">
        <f>IF(J65&gt;参数!B$6,I65,0)</f>
        <v>0</v>
      </c>
      <c r="L65" s="1">
        <f t="shared" si="3"/>
        <v>-1000</v>
      </c>
      <c r="M65" s="12">
        <f t="shared" si="4"/>
        <v>2.166389810217646</v>
      </c>
    </row>
    <row r="66" spans="1:13" x14ac:dyDescent="0.15">
      <c r="A66" s="2">
        <v>41026</v>
      </c>
      <c r="B66" s="1">
        <f>参数!B$2</f>
        <v>1000</v>
      </c>
      <c r="C66" s="1">
        <f>IF(J65&lt;参数!B$6,C65+B66,B66)</f>
        <v>65000</v>
      </c>
      <c r="D66" s="12">
        <v>1.599</v>
      </c>
      <c r="E66" s="3" t="s">
        <v>42</v>
      </c>
      <c r="F66" s="3">
        <f t="shared" si="0"/>
        <v>625.32833020637895</v>
      </c>
      <c r="G66" s="3">
        <f>IF(B66/(1+参数!B$4)/D66*参数!B$4&lt;参数!B$3,参数!B$3,B66/(1+参数!B$4)/D66*参数!B$4)</f>
        <v>0.1</v>
      </c>
      <c r="H66" s="15">
        <f>IF(J65&lt;参数!B$6,H65+F66,F66)+IFERROR(E66*H65,0)</f>
        <v>51943.972746665357</v>
      </c>
      <c r="I66" s="15">
        <f t="shared" si="1"/>
        <v>83058.412421917907</v>
      </c>
      <c r="J66" s="8">
        <f t="shared" si="2"/>
        <v>0.27782172956796769</v>
      </c>
      <c r="K66" s="1">
        <f>IF(J66&gt;参数!B$6,I66,0)</f>
        <v>0</v>
      </c>
      <c r="L66" s="1">
        <f t="shared" si="3"/>
        <v>-1000</v>
      </c>
      <c r="M66" s="12">
        <f t="shared" si="4"/>
        <v>2.2804853894259485</v>
      </c>
    </row>
    <row r="67" spans="1:13" x14ac:dyDescent="0.15">
      <c r="A67" s="2">
        <v>41060</v>
      </c>
      <c r="B67" s="1">
        <f>参数!B$2</f>
        <v>1000</v>
      </c>
      <c r="C67" s="1">
        <f>IF(J66&lt;参数!B$6,C66+B67,B67)</f>
        <v>66000</v>
      </c>
      <c r="D67" s="12">
        <v>1.593</v>
      </c>
      <c r="E67" s="3" t="s">
        <v>42</v>
      </c>
      <c r="F67" s="3">
        <f t="shared" si="0"/>
        <v>627.68361581920908</v>
      </c>
      <c r="G67" s="3">
        <f>IF(B67/(1+参数!B$4)/D67*参数!B$4&lt;参数!B$3,参数!B$3,B67/(1+参数!B$4)/D67*参数!B$4)</f>
        <v>0.1</v>
      </c>
      <c r="H67" s="15">
        <f>IF(J66&lt;参数!B$6,H66+F67,F67)+IFERROR(E67*H66,0)</f>
        <v>52571.656362484566</v>
      </c>
      <c r="I67" s="15">
        <f t="shared" si="1"/>
        <v>83746.648585437913</v>
      </c>
      <c r="J67" s="8">
        <f t="shared" si="2"/>
        <v>0.26888861493087757</v>
      </c>
      <c r="K67" s="1">
        <f>IF(J67&gt;参数!B$6,I67,0)</f>
        <v>0</v>
      </c>
      <c r="L67" s="1">
        <f t="shared" si="3"/>
        <v>-1000</v>
      </c>
      <c r="M67" s="12">
        <f t="shared" si="4"/>
        <v>2.2719282209853255</v>
      </c>
    </row>
    <row r="68" spans="1:13" x14ac:dyDescent="0.15">
      <c r="A68" s="2">
        <v>41089</v>
      </c>
      <c r="B68" s="1">
        <f>参数!B$2</f>
        <v>1000</v>
      </c>
      <c r="C68" s="1">
        <f>IF(J67&lt;参数!B$6,C67+B68,B68)</f>
        <v>67000</v>
      </c>
      <c r="D68" s="12">
        <v>1.591</v>
      </c>
      <c r="E68" s="3" t="s">
        <v>42</v>
      </c>
      <c r="F68" s="3">
        <f t="shared" ref="F68:F125" si="5">(B68-G68)/D68</f>
        <v>628.47265870521687</v>
      </c>
      <c r="G68" s="3">
        <f>IF(B68/(1+参数!B$4)/D68*参数!B$4&lt;参数!B$3,参数!B$3,B68/(1+参数!B$4)/D68*参数!B$4)</f>
        <v>0.1</v>
      </c>
      <c r="H68" s="15">
        <f>IF(J67&lt;参数!B$6,H67+F68,F68)+IFERROR(E68*H67,0)</f>
        <v>53200.129021189779</v>
      </c>
      <c r="I68" s="15">
        <f t="shared" ref="I68:I125" si="6">D68*H68</f>
        <v>84641.405272712931</v>
      </c>
      <c r="J68" s="8">
        <f t="shared" ref="J68:J125" si="7">I68/C68-1</f>
        <v>0.26330455630914829</v>
      </c>
      <c r="K68" s="1">
        <f>IF(J68&gt;参数!B$6,I68,0)</f>
        <v>0</v>
      </c>
      <c r="L68" s="1">
        <f t="shared" ref="L68:L125" si="8">IF(A68=MAX(A:A),-B68+K68+I68,-B68+K68)</f>
        <v>-1000</v>
      </c>
      <c r="M68" s="12">
        <f t="shared" ref="M68:M125" si="9">M67*(IFERROR(D68+E68,D68))/D67</f>
        <v>2.269075831505118</v>
      </c>
    </row>
    <row r="69" spans="1:13" x14ac:dyDescent="0.15">
      <c r="A69" s="2">
        <v>41121</v>
      </c>
      <c r="B69" s="1">
        <f>参数!B$2</f>
        <v>1000</v>
      </c>
      <c r="C69" s="1">
        <f>IF(J68&lt;参数!B$6,C68+B69,B69)</f>
        <v>68000</v>
      </c>
      <c r="D69" s="12">
        <v>1.5269999999999999</v>
      </c>
      <c r="E69" s="3" t="s">
        <v>42</v>
      </c>
      <c r="F69" s="3">
        <f t="shared" si="5"/>
        <v>654.81335952848724</v>
      </c>
      <c r="G69" s="3">
        <f>IF(B69/(1+参数!B$4)/D69*参数!B$4&lt;参数!B$3,参数!B$3,B69/(1+参数!B$4)/D69*参数!B$4)</f>
        <v>0.1</v>
      </c>
      <c r="H69" s="15">
        <f>IF(J68&lt;参数!B$6,H68+F69,F69)+IFERROR(E69*H68,0)</f>
        <v>53854.942380718268</v>
      </c>
      <c r="I69" s="15">
        <f t="shared" si="6"/>
        <v>82236.497015356785</v>
      </c>
      <c r="J69" s="8">
        <f t="shared" si="7"/>
        <v>0.20936025022583515</v>
      </c>
      <c r="K69" s="1">
        <f>IF(J69&gt;参数!B$6,I69,0)</f>
        <v>0</v>
      </c>
      <c r="L69" s="1">
        <f t="shared" si="8"/>
        <v>-1000</v>
      </c>
      <c r="M69" s="12">
        <f t="shared" si="9"/>
        <v>2.177799368138476</v>
      </c>
    </row>
    <row r="70" spans="1:13" x14ac:dyDescent="0.15">
      <c r="A70" s="2">
        <v>41152</v>
      </c>
      <c r="B70" s="1">
        <f>参数!B$2</f>
        <v>1000</v>
      </c>
      <c r="C70" s="1">
        <f>IF(J69&lt;参数!B$6,C69+B70,B70)</f>
        <v>69000</v>
      </c>
      <c r="D70" s="12">
        <v>1.4470000000000001</v>
      </c>
      <c r="E70" s="3" t="s">
        <v>42</v>
      </c>
      <c r="F70" s="3">
        <f t="shared" si="5"/>
        <v>691.01589495507937</v>
      </c>
      <c r="G70" s="3">
        <f>IF(B70/(1+参数!B$4)/D70*参数!B$4&lt;参数!B$3,参数!B$3,B70/(1+参数!B$4)/D70*参数!B$4)</f>
        <v>0.1</v>
      </c>
      <c r="H70" s="15">
        <f>IF(J69&lt;参数!B$6,H69+F70,F70)+IFERROR(E70*H69,0)</f>
        <v>54545.958275673351</v>
      </c>
      <c r="I70" s="15">
        <f t="shared" si="6"/>
        <v>78928.001624899349</v>
      </c>
      <c r="J70" s="8">
        <f t="shared" si="7"/>
        <v>0.14388408152028043</v>
      </c>
      <c r="K70" s="1">
        <f>IF(J70&gt;参数!B$6,I70,0)</f>
        <v>0</v>
      </c>
      <c r="L70" s="1">
        <f t="shared" si="8"/>
        <v>-1000</v>
      </c>
      <c r="M70" s="12">
        <f t="shared" si="9"/>
        <v>2.0637037889301735</v>
      </c>
    </row>
    <row r="71" spans="1:13" x14ac:dyDescent="0.15">
      <c r="A71" s="2">
        <v>41180</v>
      </c>
      <c r="B71" s="1">
        <f>参数!B$2</f>
        <v>1000</v>
      </c>
      <c r="C71" s="1">
        <f>IF(J70&lt;参数!B$6,C70+B71,B71)</f>
        <v>70000</v>
      </c>
      <c r="D71" s="12">
        <v>1.4950000000000001</v>
      </c>
      <c r="E71" s="3" t="s">
        <v>42</v>
      </c>
      <c r="F71" s="3">
        <f t="shared" si="5"/>
        <v>668.82943143812702</v>
      </c>
      <c r="G71" s="3">
        <f>IF(B71/(1+参数!B$4)/D71*参数!B$4&lt;参数!B$3,参数!B$3,B71/(1+参数!B$4)/D71*参数!B$4)</f>
        <v>0.1</v>
      </c>
      <c r="H71" s="15">
        <f>IF(J70&lt;参数!B$6,H70+F71,F71)+IFERROR(E71*H70,0)</f>
        <v>55214.787707111478</v>
      </c>
      <c r="I71" s="15">
        <f t="shared" si="6"/>
        <v>82546.107622131662</v>
      </c>
      <c r="J71" s="8">
        <f t="shared" si="7"/>
        <v>0.17923010888759516</v>
      </c>
      <c r="K71" s="1">
        <f>IF(J71&gt;参数!B$6,I71,0)</f>
        <v>0</v>
      </c>
      <c r="L71" s="1">
        <f t="shared" si="8"/>
        <v>-1000</v>
      </c>
      <c r="M71" s="12">
        <f t="shared" si="9"/>
        <v>2.1321611364551551</v>
      </c>
    </row>
    <row r="72" spans="1:13" x14ac:dyDescent="0.15">
      <c r="A72" s="2">
        <v>41213</v>
      </c>
      <c r="B72" s="1">
        <f>参数!B$2</f>
        <v>1000</v>
      </c>
      <c r="C72" s="1">
        <f>IF(J71&lt;参数!B$6,C71+B72,B72)</f>
        <v>71000</v>
      </c>
      <c r="D72" s="12">
        <v>1.464</v>
      </c>
      <c r="E72" s="3" t="s">
        <v>42</v>
      </c>
      <c r="F72" s="3">
        <f t="shared" si="5"/>
        <v>682.99180327868851</v>
      </c>
      <c r="G72" s="3">
        <f>IF(B72/(1+参数!B$4)/D72*参数!B$4&lt;参数!B$3,参数!B$3,B72/(1+参数!B$4)/D72*参数!B$4)</f>
        <v>0.1</v>
      </c>
      <c r="H72" s="15">
        <f>IF(J71&lt;参数!B$6,H71+F72,F72)+IFERROR(E72*H71,0)</f>
        <v>55897.779510390166</v>
      </c>
      <c r="I72" s="15">
        <f t="shared" si="6"/>
        <v>81834.349203211197</v>
      </c>
      <c r="J72" s="8">
        <f t="shared" si="7"/>
        <v>0.15259646765086199</v>
      </c>
      <c r="K72" s="1">
        <f>IF(J72&gt;参数!B$6,I72,0)</f>
        <v>0</v>
      </c>
      <c r="L72" s="1">
        <f t="shared" si="8"/>
        <v>-1000</v>
      </c>
      <c r="M72" s="12">
        <f t="shared" si="9"/>
        <v>2.0879490995119379</v>
      </c>
    </row>
    <row r="73" spans="1:13" x14ac:dyDescent="0.15">
      <c r="A73" s="2">
        <v>41243</v>
      </c>
      <c r="B73" s="1">
        <f>参数!B$2</f>
        <v>1000</v>
      </c>
      <c r="C73" s="1">
        <f>IF(J72&lt;参数!B$6,C72+B73,B73)</f>
        <v>72000</v>
      </c>
      <c r="D73" s="12">
        <v>1.4570000000000001</v>
      </c>
      <c r="E73" s="3" t="s">
        <v>42</v>
      </c>
      <c r="F73" s="3">
        <f t="shared" si="5"/>
        <v>686.27316403568977</v>
      </c>
      <c r="G73" s="3">
        <f>IF(B73/(1+参数!B$4)/D73*参数!B$4&lt;参数!B$3,参数!B$3,B73/(1+参数!B$4)/D73*参数!B$4)</f>
        <v>0.1</v>
      </c>
      <c r="H73" s="15">
        <f>IF(J72&lt;参数!B$6,H72+F73,F73)+IFERROR(E73*H72,0)</f>
        <v>56584.052674425853</v>
      </c>
      <c r="I73" s="15">
        <f t="shared" si="6"/>
        <v>82442.964746638478</v>
      </c>
      <c r="J73" s="8">
        <f t="shared" si="7"/>
        <v>0.14504117703664554</v>
      </c>
      <c r="K73" s="1">
        <f>IF(J73&gt;参数!B$6,I73,0)</f>
        <v>0</v>
      </c>
      <c r="L73" s="1">
        <f t="shared" si="8"/>
        <v>-1000</v>
      </c>
      <c r="M73" s="12">
        <f t="shared" si="9"/>
        <v>2.0779657363312118</v>
      </c>
    </row>
    <row r="74" spans="1:13" x14ac:dyDescent="0.15">
      <c r="A74" s="2">
        <v>41274</v>
      </c>
      <c r="B74" s="1">
        <f>参数!B$2</f>
        <v>1000</v>
      </c>
      <c r="C74" s="1">
        <f>IF(J73&lt;参数!B$6,C73+B74,B74)</f>
        <v>73000</v>
      </c>
      <c r="D74" s="12">
        <v>1.6759999999999999</v>
      </c>
      <c r="E74" s="3" t="s">
        <v>42</v>
      </c>
      <c r="F74" s="3">
        <f t="shared" si="5"/>
        <v>596.5990453460621</v>
      </c>
      <c r="G74" s="3">
        <f>IF(B74/(1+参数!B$4)/D74*参数!B$4&lt;参数!B$3,参数!B$3,B74/(1+参数!B$4)/D74*参数!B$4)</f>
        <v>0.1</v>
      </c>
      <c r="H74" s="15">
        <f>IF(J73&lt;参数!B$6,H73+F74,F74)+IFERROR(E74*H73,0)</f>
        <v>57180.651719771915</v>
      </c>
      <c r="I74" s="15">
        <f t="shared" si="6"/>
        <v>95834.772282337726</v>
      </c>
      <c r="J74" s="8">
        <f t="shared" si="7"/>
        <v>0.31280509975805115</v>
      </c>
      <c r="K74" s="1">
        <f>IF(J74&gt;参数!B$6,I74,0)</f>
        <v>0</v>
      </c>
      <c r="L74" s="1">
        <f t="shared" si="8"/>
        <v>-1000</v>
      </c>
      <c r="M74" s="12">
        <f t="shared" si="9"/>
        <v>2.3903023844139399</v>
      </c>
    </row>
    <row r="75" spans="1:13" x14ac:dyDescent="0.15">
      <c r="A75" s="2">
        <v>41305</v>
      </c>
      <c r="B75" s="1">
        <f>参数!B$2</f>
        <v>1000</v>
      </c>
      <c r="C75" s="1">
        <f>IF(J74&lt;参数!B$6,C74+B75,B75)</f>
        <v>74000</v>
      </c>
      <c r="D75" s="12">
        <v>1.7809999999999999</v>
      </c>
      <c r="E75" s="3">
        <v>2.1999999999999999E-2</v>
      </c>
      <c r="F75" s="3">
        <f t="shared" si="5"/>
        <v>561.4261650758001</v>
      </c>
      <c r="G75" s="3">
        <f>IF(B75/(1+参数!B$4)/D75*参数!B$4&lt;参数!B$3,参数!B$3,B75/(1+参数!B$4)/D75*参数!B$4)</f>
        <v>0.1</v>
      </c>
      <c r="H75" s="15">
        <f>IF(J74&lt;参数!B$6,H74+F75,F75)+IFERROR(E75*H74,0)</f>
        <v>59000.052222682694</v>
      </c>
      <c r="I75" s="15">
        <f t="shared" si="6"/>
        <v>105079.09300859788</v>
      </c>
      <c r="J75" s="8">
        <f t="shared" si="7"/>
        <v>0.41998774335943079</v>
      </c>
      <c r="K75" s="1">
        <f>IF(J75&gt;参数!B$6,I75,0)</f>
        <v>0</v>
      </c>
      <c r="L75" s="1">
        <f t="shared" si="8"/>
        <v>-1000</v>
      </c>
      <c r="M75" s="12">
        <f t="shared" si="9"/>
        <v>2.5714291164071201</v>
      </c>
    </row>
    <row r="76" spans="1:13" x14ac:dyDescent="0.15">
      <c r="A76" s="2">
        <v>41333</v>
      </c>
      <c r="B76" s="1">
        <f>参数!B$2</f>
        <v>1000</v>
      </c>
      <c r="C76" s="1">
        <f>IF(J75&lt;参数!B$6,C75+B76,B76)</f>
        <v>75000</v>
      </c>
      <c r="D76" s="12">
        <v>1.7729999999999999</v>
      </c>
      <c r="E76" s="3" t="s">
        <v>42</v>
      </c>
      <c r="F76" s="3">
        <f t="shared" si="5"/>
        <v>563.95939086294413</v>
      </c>
      <c r="G76" s="3">
        <f>IF(B76/(1+参数!B$4)/D76*参数!B$4&lt;参数!B$3,参数!B$3,B76/(1+参数!B$4)/D76*参数!B$4)</f>
        <v>0.1</v>
      </c>
      <c r="H76" s="15">
        <f>IF(J75&lt;参数!B$6,H75+F76,F76)+IFERROR(E76*H75,0)</f>
        <v>59564.011613545641</v>
      </c>
      <c r="I76" s="15">
        <f t="shared" si="6"/>
        <v>105606.99259081642</v>
      </c>
      <c r="J76" s="8">
        <f t="shared" si="7"/>
        <v>0.40809323454421897</v>
      </c>
      <c r="K76" s="1">
        <f>IF(J76&gt;参数!B$6,I76,0)</f>
        <v>0</v>
      </c>
      <c r="L76" s="1">
        <f t="shared" si="8"/>
        <v>-1000</v>
      </c>
      <c r="M76" s="12">
        <f t="shared" si="9"/>
        <v>2.5598786206568356</v>
      </c>
    </row>
    <row r="77" spans="1:13" x14ac:dyDescent="0.15">
      <c r="A77" s="2">
        <v>41362</v>
      </c>
      <c r="B77" s="1">
        <f>参数!B$2</f>
        <v>1000</v>
      </c>
      <c r="C77" s="1">
        <f>IF(J76&lt;参数!B$6,C76+B77,B77)</f>
        <v>76000</v>
      </c>
      <c r="D77" s="12">
        <v>1.673</v>
      </c>
      <c r="E77" s="3" t="s">
        <v>42</v>
      </c>
      <c r="F77" s="3">
        <f t="shared" si="5"/>
        <v>597.66885833831441</v>
      </c>
      <c r="G77" s="3">
        <f>IF(B77/(1+参数!B$4)/D77*参数!B$4&lt;参数!B$3,参数!B$3,B77/(1+参数!B$4)/D77*参数!B$4)</f>
        <v>0.1</v>
      </c>
      <c r="H77" s="15">
        <f>IF(J76&lt;参数!B$6,H76+F77,F77)+IFERROR(E77*H76,0)</f>
        <v>60161.680471883956</v>
      </c>
      <c r="I77" s="15">
        <f t="shared" si="6"/>
        <v>100650.49142946186</v>
      </c>
      <c r="J77" s="8">
        <f t="shared" si="7"/>
        <v>0.32434857144028761</v>
      </c>
      <c r="K77" s="1">
        <f>IF(J77&gt;参数!B$6,I77,0)</f>
        <v>0</v>
      </c>
      <c r="L77" s="1">
        <f t="shared" si="8"/>
        <v>-1000</v>
      </c>
      <c r="M77" s="12">
        <f t="shared" si="9"/>
        <v>2.415497423778278</v>
      </c>
    </row>
    <row r="78" spans="1:13" x14ac:dyDescent="0.15">
      <c r="A78" s="2">
        <v>41390</v>
      </c>
      <c r="B78" s="1">
        <f>参数!B$2</f>
        <v>1000</v>
      </c>
      <c r="C78" s="1">
        <f>IF(J77&lt;参数!B$6,C77+B78,B78)</f>
        <v>77000</v>
      </c>
      <c r="D78" s="12">
        <v>1.663</v>
      </c>
      <c r="E78" s="3" t="s">
        <v>42</v>
      </c>
      <c r="F78" s="3">
        <f t="shared" si="5"/>
        <v>601.26277811184605</v>
      </c>
      <c r="G78" s="3">
        <f>IF(B78/(1+参数!B$4)/D78*参数!B$4&lt;参数!B$3,参数!B$3,B78/(1+参数!B$4)/D78*参数!B$4)</f>
        <v>0.1</v>
      </c>
      <c r="H78" s="15">
        <f>IF(J77&lt;参数!B$6,H77+F78,F78)+IFERROR(E78*H77,0)</f>
        <v>60762.943249995798</v>
      </c>
      <c r="I78" s="15">
        <f t="shared" si="6"/>
        <v>101048.77462474302</v>
      </c>
      <c r="J78" s="8">
        <f t="shared" si="7"/>
        <v>0.31232174837328586</v>
      </c>
      <c r="K78" s="1">
        <f>IF(J78&gt;参数!B$6,I78,0)</f>
        <v>0</v>
      </c>
      <c r="L78" s="1">
        <f t="shared" si="8"/>
        <v>-1000</v>
      </c>
      <c r="M78" s="12">
        <f t="shared" si="9"/>
        <v>2.4010593040904222</v>
      </c>
    </row>
    <row r="79" spans="1:13" x14ac:dyDescent="0.15">
      <c r="A79" s="2">
        <v>41425</v>
      </c>
      <c r="B79" s="1">
        <f>参数!B$2</f>
        <v>1000</v>
      </c>
      <c r="C79" s="1">
        <f>IF(J78&lt;参数!B$6,C78+B79,B79)</f>
        <v>78000</v>
      </c>
      <c r="D79" s="12">
        <v>1.756</v>
      </c>
      <c r="E79" s="3" t="s">
        <v>42</v>
      </c>
      <c r="F79" s="3">
        <f t="shared" si="5"/>
        <v>569.41913439635539</v>
      </c>
      <c r="G79" s="3">
        <f>IF(B79/(1+参数!B$4)/D79*参数!B$4&lt;参数!B$3,参数!B$3,B79/(1+参数!B$4)/D79*参数!B$4)</f>
        <v>0.1</v>
      </c>
      <c r="H79" s="15">
        <f>IF(J78&lt;参数!B$6,H78+F79,F79)+IFERROR(E79*H78,0)</f>
        <v>61332.362384392152</v>
      </c>
      <c r="I79" s="15">
        <f t="shared" si="6"/>
        <v>107699.62834699261</v>
      </c>
      <c r="J79" s="8">
        <f t="shared" si="7"/>
        <v>0.3807644659870848</v>
      </c>
      <c r="K79" s="1">
        <f>IF(J79&gt;参数!B$6,I79,0)</f>
        <v>0</v>
      </c>
      <c r="L79" s="1">
        <f t="shared" si="8"/>
        <v>-1000</v>
      </c>
      <c r="M79" s="12">
        <f t="shared" si="9"/>
        <v>2.5353338171874813</v>
      </c>
    </row>
    <row r="80" spans="1:13" x14ac:dyDescent="0.15">
      <c r="A80" s="2">
        <v>41453</v>
      </c>
      <c r="B80" s="1">
        <f>参数!B$2</f>
        <v>1000</v>
      </c>
      <c r="C80" s="1">
        <f>IF(J79&lt;参数!B$6,C79+B80,B80)</f>
        <v>79000</v>
      </c>
      <c r="D80" s="12">
        <v>1.548</v>
      </c>
      <c r="E80" s="3" t="s">
        <v>42</v>
      </c>
      <c r="F80" s="3">
        <f t="shared" si="5"/>
        <v>645.93023255813955</v>
      </c>
      <c r="G80" s="3">
        <f>IF(B80/(1+参数!B$4)/D80*参数!B$4&lt;参数!B$3,参数!B$3,B80/(1+参数!B$4)/D80*参数!B$4)</f>
        <v>0.1</v>
      </c>
      <c r="H80" s="15">
        <f>IF(J79&lt;参数!B$6,H79+F80,F80)+IFERROR(E80*H79,0)</f>
        <v>61978.29261695029</v>
      </c>
      <c r="I80" s="15">
        <f t="shared" si="6"/>
        <v>95942.396971039052</v>
      </c>
      <c r="J80" s="8">
        <f t="shared" si="7"/>
        <v>0.21446072115239301</v>
      </c>
      <c r="K80" s="1">
        <f>IF(J80&gt;参数!B$6,I80,0)</f>
        <v>0</v>
      </c>
      <c r="L80" s="1">
        <f t="shared" si="8"/>
        <v>-1000</v>
      </c>
      <c r="M80" s="12">
        <f t="shared" si="9"/>
        <v>2.2350209276800803</v>
      </c>
    </row>
    <row r="81" spans="1:13" x14ac:dyDescent="0.15">
      <c r="A81" s="2">
        <v>41486</v>
      </c>
      <c r="B81" s="1">
        <f>参数!B$2</f>
        <v>1000</v>
      </c>
      <c r="C81" s="1">
        <f>IF(J80&lt;参数!B$6,C80+B81,B81)</f>
        <v>80000</v>
      </c>
      <c r="D81" s="12">
        <v>1.548</v>
      </c>
      <c r="E81" s="3" t="s">
        <v>42</v>
      </c>
      <c r="F81" s="3">
        <f t="shared" si="5"/>
        <v>645.93023255813955</v>
      </c>
      <c r="G81" s="3">
        <f>IF(B81/(1+参数!B$4)/D81*参数!B$4&lt;参数!B$3,参数!B$3,B81/(1+参数!B$4)/D81*参数!B$4)</f>
        <v>0.1</v>
      </c>
      <c r="H81" s="15">
        <f>IF(J80&lt;参数!B$6,H80+F81,F81)+IFERROR(E81*H80,0)</f>
        <v>62624.222849508427</v>
      </c>
      <c r="I81" s="15">
        <f t="shared" si="6"/>
        <v>96942.296971039046</v>
      </c>
      <c r="J81" s="8">
        <f t="shared" si="7"/>
        <v>0.21177871213798816</v>
      </c>
      <c r="K81" s="1">
        <f>IF(J81&gt;参数!B$6,I81,0)</f>
        <v>0</v>
      </c>
      <c r="L81" s="1">
        <f t="shared" si="8"/>
        <v>-1000</v>
      </c>
      <c r="M81" s="12">
        <f t="shared" si="9"/>
        <v>2.2350209276800803</v>
      </c>
    </row>
    <row r="82" spans="1:13" x14ac:dyDescent="0.15">
      <c r="A82" s="2">
        <v>41516</v>
      </c>
      <c r="B82" s="1">
        <f>参数!B$2</f>
        <v>1000</v>
      </c>
      <c r="C82" s="1">
        <f>IF(J81&lt;参数!B$6,C81+B82,B82)</f>
        <v>81000</v>
      </c>
      <c r="D82" s="12">
        <v>1.6439999999999999</v>
      </c>
      <c r="E82" s="3" t="s">
        <v>42</v>
      </c>
      <c r="F82" s="3">
        <f t="shared" si="5"/>
        <v>608.21167883211683</v>
      </c>
      <c r="G82" s="3">
        <f>IF(B82/(1+参数!B$4)/D82*参数!B$4&lt;参数!B$3,参数!B$3,B82/(1+参数!B$4)/D82*参数!B$4)</f>
        <v>0.1</v>
      </c>
      <c r="H82" s="15">
        <f>IF(J81&lt;参数!B$6,H81+F82,F82)+IFERROR(E82*H81,0)</f>
        <v>63232.434528340542</v>
      </c>
      <c r="I82" s="15">
        <f t="shared" si="6"/>
        <v>103954.12236459185</v>
      </c>
      <c r="J82" s="8">
        <f t="shared" si="7"/>
        <v>0.28338422672335617</v>
      </c>
      <c r="K82" s="1">
        <f>IF(J82&gt;参数!B$6,I82,0)</f>
        <v>0</v>
      </c>
      <c r="L82" s="1">
        <f t="shared" si="8"/>
        <v>-1000</v>
      </c>
      <c r="M82" s="12">
        <f t="shared" si="9"/>
        <v>2.3736268766834958</v>
      </c>
    </row>
    <row r="83" spans="1:13" x14ac:dyDescent="0.15">
      <c r="A83" s="2">
        <v>41547</v>
      </c>
      <c r="B83" s="1">
        <f>参数!B$2</f>
        <v>1000</v>
      </c>
      <c r="C83" s="1">
        <f>IF(J82&lt;参数!B$6,C82+B83,B83)</f>
        <v>82000</v>
      </c>
      <c r="D83" s="12">
        <v>1.6759999999999999</v>
      </c>
      <c r="E83" s="3" t="s">
        <v>42</v>
      </c>
      <c r="F83" s="3">
        <f t="shared" si="5"/>
        <v>596.5990453460621</v>
      </c>
      <c r="G83" s="3">
        <f>IF(B83/(1+参数!B$4)/D83*参数!B$4&lt;参数!B$3,参数!B$3,B83/(1+参数!B$4)/D83*参数!B$4)</f>
        <v>0.1</v>
      </c>
      <c r="H83" s="15">
        <f>IF(J82&lt;参数!B$6,H82+F83,F83)+IFERROR(E83*H82,0)</f>
        <v>63829.033573686604</v>
      </c>
      <c r="I83" s="15">
        <f t="shared" si="6"/>
        <v>106977.46026949874</v>
      </c>
      <c r="J83" s="8">
        <f t="shared" si="7"/>
        <v>0.3046031740182773</v>
      </c>
      <c r="K83" s="1">
        <f>IF(J83&gt;参数!B$6,I83,0)</f>
        <v>0</v>
      </c>
      <c r="L83" s="1">
        <f t="shared" si="8"/>
        <v>-1000</v>
      </c>
      <c r="M83" s="12">
        <f t="shared" si="9"/>
        <v>2.4198288596846345</v>
      </c>
    </row>
    <row r="84" spans="1:13" x14ac:dyDescent="0.15">
      <c r="A84" s="2">
        <v>41578</v>
      </c>
      <c r="B84" s="1">
        <f>参数!B$2</f>
        <v>1000</v>
      </c>
      <c r="C84" s="1">
        <f>IF(J83&lt;参数!B$6,C83+B84,B84)</f>
        <v>83000</v>
      </c>
      <c r="D84" s="12">
        <v>1.742</v>
      </c>
      <c r="E84" s="3" t="s">
        <v>42</v>
      </c>
      <c r="F84" s="3">
        <f t="shared" si="5"/>
        <v>573.99540757749708</v>
      </c>
      <c r="G84" s="3">
        <f>IF(B84/(1+参数!B$4)/D84*参数!B$4&lt;参数!B$3,参数!B$3,B84/(1+参数!B$4)/D84*参数!B$4)</f>
        <v>0.1</v>
      </c>
      <c r="H84" s="15">
        <f>IF(J83&lt;参数!B$6,H83+F84,F84)+IFERROR(E84*H83,0)</f>
        <v>64403.028981264099</v>
      </c>
      <c r="I84" s="15">
        <f t="shared" si="6"/>
        <v>112190.07648536206</v>
      </c>
      <c r="J84" s="8">
        <f t="shared" si="7"/>
        <v>0.3516876684983381</v>
      </c>
      <c r="K84" s="1">
        <f>IF(J84&gt;参数!B$6,I84,0)</f>
        <v>0</v>
      </c>
      <c r="L84" s="1">
        <f t="shared" si="8"/>
        <v>-1000</v>
      </c>
      <c r="M84" s="12">
        <f t="shared" si="9"/>
        <v>2.515120449624483</v>
      </c>
    </row>
    <row r="85" spans="1:13" x14ac:dyDescent="0.15">
      <c r="A85" s="2">
        <v>41607</v>
      </c>
      <c r="B85" s="1">
        <f>参数!B$2</f>
        <v>1000</v>
      </c>
      <c r="C85" s="1">
        <f>IF(J84&lt;参数!B$6,C84+B85,B85)</f>
        <v>84000</v>
      </c>
      <c r="D85" s="12">
        <v>1.8029999999999999</v>
      </c>
      <c r="E85" s="3" t="s">
        <v>42</v>
      </c>
      <c r="F85" s="3">
        <f t="shared" si="5"/>
        <v>554.57570715474208</v>
      </c>
      <c r="G85" s="3">
        <f>IF(B85/(1+参数!B$4)/D85*参数!B$4&lt;参数!B$3,参数!B$3,B85/(1+参数!B$4)/D85*参数!B$4)</f>
        <v>0.1</v>
      </c>
      <c r="H85" s="15">
        <f>IF(J84&lt;参数!B$6,H84+F85,F85)+IFERROR(E85*H84,0)</f>
        <v>64957.60468841884</v>
      </c>
      <c r="I85" s="15">
        <f t="shared" si="6"/>
        <v>117118.56125321916</v>
      </c>
      <c r="J85" s="8">
        <f t="shared" si="7"/>
        <v>0.39426858634784723</v>
      </c>
      <c r="K85" s="1">
        <f>IF(J85&gt;参数!B$6,I85,0)</f>
        <v>0</v>
      </c>
      <c r="L85" s="1">
        <f t="shared" si="8"/>
        <v>-1000</v>
      </c>
      <c r="M85" s="12">
        <f t="shared" si="9"/>
        <v>2.6031929797204034</v>
      </c>
    </row>
    <row r="86" spans="1:13" x14ac:dyDescent="0.15">
      <c r="A86" s="2">
        <v>41639</v>
      </c>
      <c r="B86" s="1">
        <f>参数!B$2</f>
        <v>1000</v>
      </c>
      <c r="C86" s="1">
        <f>IF(J85&lt;参数!B$6,C85+B86,B86)</f>
        <v>85000</v>
      </c>
      <c r="D86" s="12">
        <v>1.76</v>
      </c>
      <c r="E86" s="3" t="s">
        <v>42</v>
      </c>
      <c r="F86" s="3">
        <f t="shared" si="5"/>
        <v>568.125</v>
      </c>
      <c r="G86" s="3">
        <f>IF(B86/(1+参数!B$4)/D86*参数!B$4&lt;参数!B$3,参数!B$3,B86/(1+参数!B$4)/D86*参数!B$4)</f>
        <v>0.1</v>
      </c>
      <c r="H86" s="15">
        <f>IF(J85&lt;参数!B$6,H85+F86,F86)+IFERROR(E86*H85,0)</f>
        <v>65525.72968841884</v>
      </c>
      <c r="I86" s="15">
        <f t="shared" si="6"/>
        <v>115325.28425161717</v>
      </c>
      <c r="J86" s="8">
        <f t="shared" si="7"/>
        <v>0.35676805001902556</v>
      </c>
      <c r="K86" s="1">
        <f>IF(J86&gt;参数!B$6,I86,0)</f>
        <v>0</v>
      </c>
      <c r="L86" s="1">
        <f t="shared" si="8"/>
        <v>-1000</v>
      </c>
      <c r="M86" s="12">
        <f t="shared" si="9"/>
        <v>2.5411090650626234</v>
      </c>
    </row>
    <row r="87" spans="1:13" x14ac:dyDescent="0.15">
      <c r="A87" s="2">
        <v>41669</v>
      </c>
      <c r="B87" s="1">
        <f>参数!B$2</f>
        <v>1000</v>
      </c>
      <c r="C87" s="1">
        <f>IF(J86&lt;参数!B$6,C86+B87,B87)</f>
        <v>86000</v>
      </c>
      <c r="D87" s="12">
        <v>1.6160000000000001</v>
      </c>
      <c r="E87" s="3">
        <v>5.2999999999999999E-2</v>
      </c>
      <c r="F87" s="3">
        <f t="shared" si="5"/>
        <v>618.75</v>
      </c>
      <c r="G87" s="3">
        <f>IF(B87/(1+参数!B$4)/D87*参数!B$4&lt;参数!B$3,参数!B$3,B87/(1+参数!B$4)/D87*参数!B$4)</f>
        <v>0.1</v>
      </c>
      <c r="H87" s="15">
        <f>IF(J86&lt;参数!B$6,H86+F87,F87)+IFERROR(E87*H86,0)</f>
        <v>69617.343361905034</v>
      </c>
      <c r="I87" s="15">
        <f t="shared" si="6"/>
        <v>112501.62687283855</v>
      </c>
      <c r="J87" s="8">
        <f t="shared" si="7"/>
        <v>0.30815845200975045</v>
      </c>
      <c r="K87" s="1">
        <f>IF(J87&gt;参数!B$6,I87,0)</f>
        <v>0</v>
      </c>
      <c r="L87" s="1">
        <f t="shared" si="8"/>
        <v>-1000</v>
      </c>
      <c r="M87" s="12">
        <f t="shared" si="9"/>
        <v>2.4097221759031355</v>
      </c>
    </row>
    <row r="88" spans="1:13" x14ac:dyDescent="0.15">
      <c r="A88" s="2">
        <v>41698</v>
      </c>
      <c r="B88" s="1">
        <f>参数!B$2</f>
        <v>1000</v>
      </c>
      <c r="C88" s="1">
        <f>IF(J87&lt;参数!B$6,C87+B88,B88)</f>
        <v>87000</v>
      </c>
      <c r="D88" s="12">
        <v>1.571</v>
      </c>
      <c r="E88" s="3" t="s">
        <v>42</v>
      </c>
      <c r="F88" s="3">
        <f t="shared" si="5"/>
        <v>636.47358370464667</v>
      </c>
      <c r="G88" s="3">
        <f>IF(B88/(1+参数!B$4)/D88*参数!B$4&lt;参数!B$3,参数!B$3,B88/(1+参数!B$4)/D88*参数!B$4)</f>
        <v>0.1</v>
      </c>
      <c r="H88" s="15">
        <f>IF(J87&lt;参数!B$6,H87+F88,F88)+IFERROR(E88*H87,0)</f>
        <v>70253.81694560968</v>
      </c>
      <c r="I88" s="15">
        <f t="shared" si="6"/>
        <v>110368.7464215528</v>
      </c>
      <c r="J88" s="8">
        <f t="shared" si="7"/>
        <v>0.26860628070750336</v>
      </c>
      <c r="K88" s="1">
        <f>IF(J88&gt;参数!B$6,I88,0)</f>
        <v>0</v>
      </c>
      <c r="L88" s="1">
        <f t="shared" si="8"/>
        <v>-1000</v>
      </c>
      <c r="M88" s="12">
        <f t="shared" si="9"/>
        <v>2.3426197638266251</v>
      </c>
    </row>
    <row r="89" spans="1:13" x14ac:dyDescent="0.15">
      <c r="A89" s="2">
        <v>41729</v>
      </c>
      <c r="B89" s="1">
        <f>参数!B$2</f>
        <v>1000</v>
      </c>
      <c r="C89" s="1">
        <f>IF(J88&lt;参数!B$6,C88+B89,B89)</f>
        <v>88000</v>
      </c>
      <c r="D89" s="12">
        <v>1.615</v>
      </c>
      <c r="E89" s="3" t="s">
        <v>42</v>
      </c>
      <c r="F89" s="3">
        <f t="shared" si="5"/>
        <v>619.13312693498449</v>
      </c>
      <c r="G89" s="3">
        <f>IF(B89/(1+参数!B$4)/D89*参数!B$4&lt;参数!B$3,参数!B$3,B89/(1+参数!B$4)/D89*参数!B$4)</f>
        <v>0.1</v>
      </c>
      <c r="H89" s="15">
        <f>IF(J88&lt;参数!B$6,H88+F89,F89)+IFERROR(E89*H88,0)</f>
        <v>70872.950072544671</v>
      </c>
      <c r="I89" s="15">
        <f t="shared" si="6"/>
        <v>114459.81436715965</v>
      </c>
      <c r="J89" s="8">
        <f t="shared" si="7"/>
        <v>0.30067970871772332</v>
      </c>
      <c r="K89" s="1">
        <f>IF(J89&gt;参数!B$6,I89,0)</f>
        <v>0</v>
      </c>
      <c r="L89" s="1">
        <f t="shared" si="8"/>
        <v>-1000</v>
      </c>
      <c r="M89" s="12">
        <f t="shared" si="9"/>
        <v>2.4082310111903245</v>
      </c>
    </row>
    <row r="90" spans="1:13" x14ac:dyDescent="0.15">
      <c r="A90" s="2">
        <v>41759</v>
      </c>
      <c r="B90" s="1">
        <f>参数!B$2</f>
        <v>1000</v>
      </c>
      <c r="C90" s="1">
        <f>IF(J89&lt;参数!B$6,C89+B90,B90)</f>
        <v>89000</v>
      </c>
      <c r="D90" s="12">
        <v>1.677</v>
      </c>
      <c r="E90" s="3" t="s">
        <v>42</v>
      </c>
      <c r="F90" s="3">
        <f t="shared" si="5"/>
        <v>596.2432915921288</v>
      </c>
      <c r="G90" s="3">
        <f>IF(B90/(1+参数!B$4)/D90*参数!B$4&lt;参数!B$3,参数!B$3,B90/(1+参数!B$4)/D90*参数!B$4)</f>
        <v>0.1</v>
      </c>
      <c r="H90" s="15">
        <f>IF(J89&lt;参数!B$6,H89+F90,F90)+IFERROR(E90*H89,0)</f>
        <v>71469.193364136794</v>
      </c>
      <c r="I90" s="15">
        <f t="shared" si="6"/>
        <v>119853.83727165741</v>
      </c>
      <c r="J90" s="8">
        <f t="shared" si="7"/>
        <v>0.34667232889502708</v>
      </c>
      <c r="K90" s="1">
        <f>IF(J90&gt;参数!B$6,I90,0)</f>
        <v>0</v>
      </c>
      <c r="L90" s="1">
        <f t="shared" si="8"/>
        <v>-1000</v>
      </c>
      <c r="M90" s="12">
        <f t="shared" si="9"/>
        <v>2.5006832233846281</v>
      </c>
    </row>
    <row r="91" spans="1:13" x14ac:dyDescent="0.15">
      <c r="A91" s="2">
        <v>41789</v>
      </c>
      <c r="B91" s="1">
        <f>参数!B$2</f>
        <v>1000</v>
      </c>
      <c r="C91" s="1">
        <f>IF(J90&lt;参数!B$6,C90+B91,B91)</f>
        <v>90000</v>
      </c>
      <c r="D91" s="12">
        <v>1.6970000000000001</v>
      </c>
      <c r="E91" s="3" t="s">
        <v>42</v>
      </c>
      <c r="F91" s="3">
        <f t="shared" si="5"/>
        <v>589.21626399528577</v>
      </c>
      <c r="G91" s="3">
        <f>IF(B91/(1+参数!B$4)/D91*参数!B$4&lt;参数!B$3,参数!B$3,B91/(1+参数!B$4)/D91*参数!B$4)</f>
        <v>0.1</v>
      </c>
      <c r="H91" s="15">
        <f>IF(J90&lt;参数!B$6,H90+F91,F91)+IFERROR(E91*H90,0)</f>
        <v>72058.409628132082</v>
      </c>
      <c r="I91" s="15">
        <f t="shared" si="6"/>
        <v>122283.12113894014</v>
      </c>
      <c r="J91" s="8">
        <f t="shared" si="7"/>
        <v>0.35870134598822379</v>
      </c>
      <c r="K91" s="1">
        <f>IF(J91&gt;参数!B$6,I91,0)</f>
        <v>0</v>
      </c>
      <c r="L91" s="1">
        <f t="shared" si="8"/>
        <v>-1000</v>
      </c>
      <c r="M91" s="12">
        <f t="shared" si="9"/>
        <v>2.5305065176408554</v>
      </c>
    </row>
    <row r="92" spans="1:13" x14ac:dyDescent="0.15">
      <c r="A92" s="2">
        <v>41820</v>
      </c>
      <c r="B92" s="1">
        <f>参数!B$2</f>
        <v>1000</v>
      </c>
      <c r="C92" s="1">
        <f>IF(J91&lt;参数!B$6,C91+B92,B92)</f>
        <v>91000</v>
      </c>
      <c r="D92" s="12">
        <v>1.7350000000000001</v>
      </c>
      <c r="E92" s="3" t="s">
        <v>42</v>
      </c>
      <c r="F92" s="3">
        <f t="shared" si="5"/>
        <v>576.31123919308357</v>
      </c>
      <c r="G92" s="3">
        <f>IF(B92/(1+参数!B$4)/D92*参数!B$4&lt;参数!B$3,参数!B$3,B92/(1+参数!B$4)/D92*参数!B$4)</f>
        <v>0.1</v>
      </c>
      <c r="H92" s="15">
        <f>IF(J91&lt;参数!B$6,H91+F92,F92)+IFERROR(E92*H91,0)</f>
        <v>72634.720867325159</v>
      </c>
      <c r="I92" s="15">
        <f t="shared" si="6"/>
        <v>126021.24070480916</v>
      </c>
      <c r="J92" s="8">
        <f t="shared" si="7"/>
        <v>0.38484879895394686</v>
      </c>
      <c r="K92" s="1">
        <f>IF(J92&gt;参数!B$6,I92,0)</f>
        <v>0</v>
      </c>
      <c r="L92" s="1">
        <f t="shared" si="8"/>
        <v>-1000</v>
      </c>
      <c r="M92" s="12">
        <f t="shared" si="9"/>
        <v>2.5871707767276866</v>
      </c>
    </row>
    <row r="93" spans="1:13" x14ac:dyDescent="0.15">
      <c r="A93" s="2">
        <v>41851</v>
      </c>
      <c r="B93" s="1">
        <f>参数!B$2</f>
        <v>1000</v>
      </c>
      <c r="C93" s="1">
        <f>IF(J92&lt;参数!B$6,C92+B93,B93)</f>
        <v>92000</v>
      </c>
      <c r="D93" s="12">
        <v>1.923</v>
      </c>
      <c r="E93" s="3" t="s">
        <v>42</v>
      </c>
      <c r="F93" s="3">
        <f t="shared" si="5"/>
        <v>519.96879875195009</v>
      </c>
      <c r="G93" s="3">
        <f>IF(B93/(1+参数!B$4)/D93*参数!B$4&lt;参数!B$3,参数!B$3,B93/(1+参数!B$4)/D93*参数!B$4)</f>
        <v>0.1</v>
      </c>
      <c r="H93" s="15">
        <f>IF(J92&lt;参数!B$6,H92+F93,F93)+IFERROR(E93*H92,0)</f>
        <v>73154.689666077116</v>
      </c>
      <c r="I93" s="15">
        <f t="shared" si="6"/>
        <v>140676.46822786631</v>
      </c>
      <c r="J93" s="8">
        <f t="shared" si="7"/>
        <v>0.52909204595506854</v>
      </c>
      <c r="K93" s="1">
        <f>IF(J93&gt;参数!B$6,I93,0)</f>
        <v>0</v>
      </c>
      <c r="L93" s="1">
        <f t="shared" si="8"/>
        <v>-1000</v>
      </c>
      <c r="M93" s="12">
        <f t="shared" si="9"/>
        <v>2.8675097427362197</v>
      </c>
    </row>
    <row r="94" spans="1:13" x14ac:dyDescent="0.15">
      <c r="A94" s="2">
        <v>41880</v>
      </c>
      <c r="B94" s="1">
        <f>参数!B$2</f>
        <v>1000</v>
      </c>
      <c r="C94" s="1">
        <f>IF(J93&lt;参数!B$6,C93+B94,B94)</f>
        <v>93000</v>
      </c>
      <c r="D94" s="12">
        <v>1.925</v>
      </c>
      <c r="E94" s="3" t="s">
        <v>42</v>
      </c>
      <c r="F94" s="3">
        <f t="shared" si="5"/>
        <v>519.42857142857144</v>
      </c>
      <c r="G94" s="3">
        <f>IF(B94/(1+参数!B$4)/D94*参数!B$4&lt;参数!B$3,参数!B$3,B94/(1+参数!B$4)/D94*参数!B$4)</f>
        <v>0.1</v>
      </c>
      <c r="H94" s="15">
        <f>IF(J93&lt;参数!B$6,H93+F94,F94)+IFERROR(E94*H93,0)</f>
        <v>73674.118237505681</v>
      </c>
      <c r="I94" s="15">
        <f t="shared" si="6"/>
        <v>141822.67760719845</v>
      </c>
      <c r="J94" s="8">
        <f t="shared" si="7"/>
        <v>0.52497502803439189</v>
      </c>
      <c r="K94" s="1">
        <f>IF(J94&gt;参数!B$6,I94,0)</f>
        <v>0</v>
      </c>
      <c r="L94" s="1">
        <f t="shared" si="8"/>
        <v>-1000</v>
      </c>
      <c r="M94" s="12">
        <f t="shared" si="9"/>
        <v>2.8704920721618423</v>
      </c>
    </row>
    <row r="95" spans="1:13" x14ac:dyDescent="0.15">
      <c r="A95" s="2">
        <v>41912</v>
      </c>
      <c r="B95" s="1">
        <f>参数!B$2</f>
        <v>1000</v>
      </c>
      <c r="C95" s="1">
        <f>IF(J94&lt;参数!B$6,C94+B95,B95)</f>
        <v>94000</v>
      </c>
      <c r="D95" s="12">
        <v>1.9770000000000001</v>
      </c>
      <c r="E95" s="3" t="s">
        <v>42</v>
      </c>
      <c r="F95" s="3">
        <f t="shared" si="5"/>
        <v>505.76631259484066</v>
      </c>
      <c r="G95" s="3">
        <f>IF(B95/(1+参数!B$4)/D95*参数!B$4&lt;参数!B$3,参数!B$3,B95/(1+参数!B$4)/D95*参数!B$4)</f>
        <v>0.1</v>
      </c>
      <c r="H95" s="15">
        <f>IF(J94&lt;参数!B$6,H94+F95,F95)+IFERROR(E95*H94,0)</f>
        <v>74179.884550100527</v>
      </c>
      <c r="I95" s="15">
        <f t="shared" si="6"/>
        <v>146653.63175554876</v>
      </c>
      <c r="J95" s="8">
        <f t="shared" si="7"/>
        <v>0.5601450186760506</v>
      </c>
      <c r="K95" s="1">
        <f>IF(J95&gt;参数!B$6,I95,0)</f>
        <v>0</v>
      </c>
      <c r="L95" s="1">
        <f t="shared" si="8"/>
        <v>-1000</v>
      </c>
      <c r="M95" s="12">
        <f t="shared" si="9"/>
        <v>2.9480326372280325</v>
      </c>
    </row>
    <row r="96" spans="1:13" x14ac:dyDescent="0.15">
      <c r="A96" s="2">
        <v>41943</v>
      </c>
      <c r="B96" s="1">
        <f>参数!B$2</f>
        <v>1000</v>
      </c>
      <c r="C96" s="1">
        <f>IF(J95&lt;参数!B$6,C95+B96,B96)</f>
        <v>95000</v>
      </c>
      <c r="D96" s="12">
        <v>2.0219999999999998</v>
      </c>
      <c r="E96" s="3" t="s">
        <v>42</v>
      </c>
      <c r="F96" s="3">
        <f t="shared" si="5"/>
        <v>494.51038575667661</v>
      </c>
      <c r="G96" s="3">
        <f>IF(B96/(1+参数!B$4)/D96*参数!B$4&lt;参数!B$3,参数!B$3,B96/(1+参数!B$4)/D96*参数!B$4)</f>
        <v>0.1</v>
      </c>
      <c r="H96" s="15">
        <f>IF(J95&lt;参数!B$6,H95+F96,F96)+IFERROR(E96*H95,0)</f>
        <v>74674.394935857199</v>
      </c>
      <c r="I96" s="15">
        <f t="shared" si="6"/>
        <v>150991.62656030324</v>
      </c>
      <c r="J96" s="8">
        <f t="shared" si="7"/>
        <v>0.58938554274003407</v>
      </c>
      <c r="K96" s="1">
        <f>IF(J96&gt;参数!B$6,I96,0)</f>
        <v>0</v>
      </c>
      <c r="L96" s="1">
        <f t="shared" si="8"/>
        <v>-1000</v>
      </c>
      <c r="M96" s="12">
        <f t="shared" si="9"/>
        <v>3.015135049304543</v>
      </c>
    </row>
    <row r="97" spans="1:13" x14ac:dyDescent="0.15">
      <c r="A97" s="2">
        <v>41971</v>
      </c>
      <c r="B97" s="1">
        <f>参数!B$2</f>
        <v>1000</v>
      </c>
      <c r="C97" s="1">
        <f>IF(J96&lt;参数!B$6,C96+B97,B97)</f>
        <v>96000</v>
      </c>
      <c r="D97" s="12">
        <v>2.17</v>
      </c>
      <c r="E97" s="3" t="s">
        <v>42</v>
      </c>
      <c r="F97" s="3">
        <f t="shared" si="5"/>
        <v>460.78341013824883</v>
      </c>
      <c r="G97" s="3">
        <f>IF(B97/(1+参数!B$4)/D97*参数!B$4&lt;参数!B$3,参数!B$3,B97/(1+参数!B$4)/D97*参数!B$4)</f>
        <v>0.1</v>
      </c>
      <c r="H97" s="15">
        <f>IF(J96&lt;参数!B$6,H96+F97,F97)+IFERROR(E97*H96,0)</f>
        <v>75135.178345995446</v>
      </c>
      <c r="I97" s="15">
        <f t="shared" si="6"/>
        <v>163043.33701081012</v>
      </c>
      <c r="J97" s="8">
        <f t="shared" si="7"/>
        <v>0.69836809386260534</v>
      </c>
      <c r="K97" s="1">
        <f>IF(J97&gt;参数!B$6,I97,0)</f>
        <v>0</v>
      </c>
      <c r="L97" s="1">
        <f t="shared" si="8"/>
        <v>-1000</v>
      </c>
      <c r="M97" s="12">
        <f t="shared" si="9"/>
        <v>3.2358274268006224</v>
      </c>
    </row>
    <row r="98" spans="1:13" x14ac:dyDescent="0.15">
      <c r="A98" s="2">
        <v>42004</v>
      </c>
      <c r="B98" s="1">
        <f>参数!B$2</f>
        <v>1000</v>
      </c>
      <c r="C98" s="1">
        <f>IF(J97&lt;参数!B$6,C97+B98,B98)</f>
        <v>97000</v>
      </c>
      <c r="D98" s="12">
        <v>2.75</v>
      </c>
      <c r="E98" s="3" t="s">
        <v>42</v>
      </c>
      <c r="F98" s="3">
        <f t="shared" si="5"/>
        <v>363.59999999999997</v>
      </c>
      <c r="G98" s="3">
        <f>IF(B98/(1+参数!B$4)/D98*参数!B$4&lt;参数!B$3,参数!B$3,B98/(1+参数!B$4)/D98*参数!B$4)</f>
        <v>0.1</v>
      </c>
      <c r="H98" s="15">
        <f>IF(J97&lt;参数!B$6,H97+F98,F98)+IFERROR(E98*H97,0)</f>
        <v>75498.778345995452</v>
      </c>
      <c r="I98" s="15">
        <f t="shared" si="6"/>
        <v>207621.6404514875</v>
      </c>
      <c r="J98" s="8">
        <f t="shared" si="7"/>
        <v>1.1404292830050258</v>
      </c>
      <c r="K98" s="1">
        <f>IF(J98&gt;参数!B$6,I98,0)</f>
        <v>0</v>
      </c>
      <c r="L98" s="1">
        <f t="shared" si="8"/>
        <v>-1000</v>
      </c>
      <c r="M98" s="12">
        <f t="shared" si="9"/>
        <v>4.1007029602312031</v>
      </c>
    </row>
    <row r="99" spans="1:13" x14ac:dyDescent="0.15">
      <c r="A99" s="2">
        <v>42034</v>
      </c>
      <c r="B99" s="1">
        <f>参数!B$2</f>
        <v>1000</v>
      </c>
      <c r="C99" s="1">
        <f>IF(J98&lt;参数!B$6,C98+B99,B99)</f>
        <v>98000</v>
      </c>
      <c r="D99" s="12">
        <v>2.5870000000000002</v>
      </c>
      <c r="E99" s="3">
        <v>0.16700000000000001</v>
      </c>
      <c r="F99" s="3">
        <f t="shared" si="5"/>
        <v>386.50947042906836</v>
      </c>
      <c r="G99" s="3">
        <f>IF(B99/(1+参数!B$4)/D99*参数!B$4&lt;参数!B$3,参数!B$3,B99/(1+参数!B$4)/D99*参数!B$4)</f>
        <v>0.1</v>
      </c>
      <c r="H99" s="15">
        <f>IF(J98&lt;参数!B$6,H98+F99,F99)+IFERROR(E99*H98,0)</f>
        <v>88493.583800205757</v>
      </c>
      <c r="I99" s="15">
        <f t="shared" si="6"/>
        <v>228932.90129113232</v>
      </c>
      <c r="J99" s="8">
        <f t="shared" si="7"/>
        <v>1.3360500131748196</v>
      </c>
      <c r="K99" s="1">
        <f>IF(J99&gt;参数!B$6,I99,0)</f>
        <v>0</v>
      </c>
      <c r="L99" s="1">
        <f t="shared" si="8"/>
        <v>-1000</v>
      </c>
      <c r="M99" s="12">
        <f t="shared" si="9"/>
        <v>4.1066676190824483</v>
      </c>
    </row>
    <row r="100" spans="1:13" x14ac:dyDescent="0.15">
      <c r="A100" s="2">
        <v>42062</v>
      </c>
      <c r="B100" s="1">
        <f>参数!B$2</f>
        <v>1000</v>
      </c>
      <c r="C100" s="1">
        <f>IF(J99&lt;参数!B$6,C99+B100,B100)</f>
        <v>99000</v>
      </c>
      <c r="D100" s="12">
        <v>2.6920000000000002</v>
      </c>
      <c r="E100" s="3" t="s">
        <v>42</v>
      </c>
      <c r="F100" s="3">
        <f t="shared" si="5"/>
        <v>371.43387815750367</v>
      </c>
      <c r="G100" s="3">
        <f>IF(B100/(1+参数!B$4)/D100*参数!B$4&lt;参数!B$3,参数!B$3,B100/(1+参数!B$4)/D100*参数!B$4)</f>
        <v>0.1</v>
      </c>
      <c r="H100" s="15">
        <f>IF(J99&lt;参数!B$6,H99+F100,F100)+IFERROR(E100*H99,0)</f>
        <v>88865.017678363263</v>
      </c>
      <c r="I100" s="15">
        <f t="shared" si="6"/>
        <v>239224.62759015392</v>
      </c>
      <c r="J100" s="8">
        <f t="shared" si="7"/>
        <v>1.4164103796985246</v>
      </c>
      <c r="K100" s="1">
        <f>IF(J100&gt;参数!B$6,I100,0)</f>
        <v>0</v>
      </c>
      <c r="L100" s="1">
        <f t="shared" si="8"/>
        <v>-1000</v>
      </c>
      <c r="M100" s="12">
        <f t="shared" si="9"/>
        <v>4.2733472093428491</v>
      </c>
    </row>
    <row r="101" spans="1:13" x14ac:dyDescent="0.15">
      <c r="A101" s="2">
        <v>42094</v>
      </c>
      <c r="B101" s="1">
        <f>参数!B$2</f>
        <v>1000</v>
      </c>
      <c r="C101" s="1">
        <f>IF(J100&lt;参数!B$6,C100+B101,B101)</f>
        <v>100000</v>
      </c>
      <c r="D101" s="12">
        <v>2.9279999999999999</v>
      </c>
      <c r="E101" s="3" t="s">
        <v>42</v>
      </c>
      <c r="F101" s="3">
        <f t="shared" si="5"/>
        <v>341.49590163934425</v>
      </c>
      <c r="G101" s="3">
        <f>IF(B101/(1+参数!B$4)/D101*参数!B$4&lt;参数!B$3,参数!B$3,B101/(1+参数!B$4)/D101*参数!B$4)</f>
        <v>0.1</v>
      </c>
      <c r="H101" s="15">
        <f>IF(J100&lt;参数!B$6,H100+F101,F101)+IFERROR(E101*H100,0)</f>
        <v>89206.513580002604</v>
      </c>
      <c r="I101" s="15">
        <f t="shared" si="6"/>
        <v>261196.67176224763</v>
      </c>
      <c r="J101" s="8">
        <f t="shared" si="7"/>
        <v>1.6119667176224763</v>
      </c>
      <c r="K101" s="1">
        <f>IF(J101&gt;参数!B$6,I101,0)</f>
        <v>0</v>
      </c>
      <c r="L101" s="1">
        <f t="shared" si="8"/>
        <v>-1000</v>
      </c>
      <c r="M101" s="12">
        <f t="shared" si="9"/>
        <v>4.6479794312614642</v>
      </c>
    </row>
    <row r="102" spans="1:13" x14ac:dyDescent="0.15">
      <c r="A102" s="2">
        <v>42124</v>
      </c>
      <c r="B102" s="1">
        <f>参数!B$2</f>
        <v>1000</v>
      </c>
      <c r="C102" s="1">
        <f>IF(J101&lt;参数!B$6,C101+B102,B102)</f>
        <v>101000</v>
      </c>
      <c r="D102" s="12">
        <v>3.327</v>
      </c>
      <c r="E102" s="3" t="s">
        <v>42</v>
      </c>
      <c r="F102" s="3">
        <f t="shared" si="5"/>
        <v>300.54102795311093</v>
      </c>
      <c r="G102" s="3">
        <f>IF(B102/(1+参数!B$4)/D102*参数!B$4&lt;参数!B$3,参数!B$3,B102/(1+参数!B$4)/D102*参数!B$4)</f>
        <v>0.1</v>
      </c>
      <c r="H102" s="15">
        <f>IF(J101&lt;参数!B$6,H101+F102,F102)+IFERROR(E102*H101,0)</f>
        <v>89507.05460795571</v>
      </c>
      <c r="I102" s="15">
        <f t="shared" si="6"/>
        <v>297789.97068066866</v>
      </c>
      <c r="J102" s="8">
        <f t="shared" si="7"/>
        <v>1.9484155512937491</v>
      </c>
      <c r="K102" s="1">
        <f>IF(J102&gt;参数!B$6,I102,0)</f>
        <v>0</v>
      </c>
      <c r="L102" s="1">
        <f t="shared" si="8"/>
        <v>-1000</v>
      </c>
      <c r="M102" s="12">
        <f t="shared" si="9"/>
        <v>5.2813618742509876</v>
      </c>
    </row>
    <row r="103" spans="1:13" x14ac:dyDescent="0.15">
      <c r="A103" s="2">
        <v>42153</v>
      </c>
      <c r="B103" s="1">
        <f>参数!B$2</f>
        <v>1000</v>
      </c>
      <c r="C103" s="1">
        <f>IF(J102&lt;参数!B$6,C102+B103,B103)</f>
        <v>102000</v>
      </c>
      <c r="D103" s="12">
        <v>3.5409999999999999</v>
      </c>
      <c r="E103" s="3" t="s">
        <v>42</v>
      </c>
      <c r="F103" s="3">
        <f t="shared" si="5"/>
        <v>282.37785936176221</v>
      </c>
      <c r="G103" s="3">
        <f>IF(B103/(1+参数!B$4)/D103*参数!B$4&lt;参数!B$3,参数!B$3,B103/(1+参数!B$4)/D103*参数!B$4)</f>
        <v>0.1</v>
      </c>
      <c r="H103" s="15">
        <f>IF(J102&lt;参数!B$6,H102+F103,F103)+IFERROR(E103*H102,0)</f>
        <v>89789.432467317471</v>
      </c>
      <c r="I103" s="15">
        <f t="shared" si="6"/>
        <v>317944.38036677113</v>
      </c>
      <c r="J103" s="8">
        <f t="shared" si="7"/>
        <v>2.1171017683016777</v>
      </c>
      <c r="K103" s="1">
        <f>IF(J103&gt;参数!B$6,I103,0)</f>
        <v>0</v>
      </c>
      <c r="L103" s="1">
        <f t="shared" si="8"/>
        <v>-1000</v>
      </c>
      <c r="M103" s="12">
        <f t="shared" si="9"/>
        <v>5.6210707534483753</v>
      </c>
    </row>
    <row r="104" spans="1:13" x14ac:dyDescent="0.15">
      <c r="A104" s="2">
        <v>42185</v>
      </c>
      <c r="B104" s="1">
        <f>参数!B$2</f>
        <v>1000</v>
      </c>
      <c r="C104" s="1">
        <f>IF(J103&lt;参数!B$6,C103+B104,B104)</f>
        <v>103000</v>
      </c>
      <c r="D104" s="12">
        <v>3.3769999999999998</v>
      </c>
      <c r="E104" s="3" t="s">
        <v>42</v>
      </c>
      <c r="F104" s="3">
        <f t="shared" si="5"/>
        <v>296.09120521172639</v>
      </c>
      <c r="G104" s="3">
        <f>IF(B104/(1+参数!B$4)/D104*参数!B$4&lt;参数!B$3,参数!B$3,B104/(1+参数!B$4)/D104*参数!B$4)</f>
        <v>0.1</v>
      </c>
      <c r="H104" s="15">
        <f>IF(J103&lt;参数!B$6,H103+F104,F104)+IFERROR(E104*H103,0)</f>
        <v>90085.523672529191</v>
      </c>
      <c r="I104" s="15">
        <f t="shared" si="6"/>
        <v>304218.81344213104</v>
      </c>
      <c r="J104" s="8">
        <f t="shared" si="7"/>
        <v>1.9535807130303984</v>
      </c>
      <c r="K104" s="1">
        <f>IF(J104&gt;参数!B$6,I104,0)</f>
        <v>0</v>
      </c>
      <c r="L104" s="1">
        <f t="shared" si="8"/>
        <v>-1000</v>
      </c>
      <c r="M104" s="12">
        <f t="shared" si="9"/>
        <v>5.3607331077083202</v>
      </c>
    </row>
    <row r="105" spans="1:13" x14ac:dyDescent="0.15">
      <c r="A105" s="2">
        <v>42216</v>
      </c>
      <c r="B105" s="1">
        <f>参数!B$2</f>
        <v>1000</v>
      </c>
      <c r="C105" s="1">
        <f>IF(J104&lt;参数!B$6,C104+B105,B105)</f>
        <v>104000</v>
      </c>
      <c r="D105" s="12">
        <v>3.09</v>
      </c>
      <c r="E105" s="3" t="s">
        <v>42</v>
      </c>
      <c r="F105" s="3">
        <f t="shared" si="5"/>
        <v>323.59223300970876</v>
      </c>
      <c r="G105" s="3">
        <f>IF(B105/(1+参数!B$4)/D105*参数!B$4&lt;参数!B$3,参数!B$3,B105/(1+参数!B$4)/D105*参数!B$4)</f>
        <v>0.1</v>
      </c>
      <c r="H105" s="15">
        <f>IF(J104&lt;参数!B$6,H104+F105,F105)+IFERROR(E105*H104,0)</f>
        <v>90409.1159055389</v>
      </c>
      <c r="I105" s="15">
        <f t="shared" si="6"/>
        <v>279364.16814811516</v>
      </c>
      <c r="J105" s="8">
        <f t="shared" si="7"/>
        <v>1.6861939245011075</v>
      </c>
      <c r="K105" s="1">
        <f>IF(J105&gt;参数!B$6,I105,0)</f>
        <v>0</v>
      </c>
      <c r="L105" s="1">
        <f t="shared" si="8"/>
        <v>-1000</v>
      </c>
      <c r="M105" s="12">
        <f t="shared" si="9"/>
        <v>4.9051422276632248</v>
      </c>
    </row>
    <row r="106" spans="1:13" x14ac:dyDescent="0.15">
      <c r="A106" s="2">
        <v>42247</v>
      </c>
      <c r="B106" s="1">
        <f>参数!B$2</f>
        <v>1000</v>
      </c>
      <c r="C106" s="1">
        <f>IF(J105&lt;参数!B$6,C105+B106,B106)</f>
        <v>105000</v>
      </c>
      <c r="D106" s="12">
        <v>2.7160000000000002</v>
      </c>
      <c r="E106" s="3" t="s">
        <v>42</v>
      </c>
      <c r="F106" s="3">
        <f t="shared" si="5"/>
        <v>368.15169366715753</v>
      </c>
      <c r="G106" s="3">
        <f>IF(B106/(1+参数!B$4)/D106*参数!B$4&lt;参数!B$3,参数!B$3,B106/(1+参数!B$4)/D106*参数!B$4)</f>
        <v>0.1</v>
      </c>
      <c r="H106" s="15">
        <f>IF(J105&lt;参数!B$6,H105+F106,F106)+IFERROR(E106*H105,0)</f>
        <v>90777.267599206054</v>
      </c>
      <c r="I106" s="15">
        <f t="shared" si="6"/>
        <v>246551.05879944365</v>
      </c>
      <c r="J106" s="8">
        <f t="shared" si="7"/>
        <v>1.3481053218994634</v>
      </c>
      <c r="K106" s="1">
        <f>IF(J106&gt;参数!B$6,I106,0)</f>
        <v>0</v>
      </c>
      <c r="L106" s="1">
        <f t="shared" si="8"/>
        <v>-1000</v>
      </c>
      <c r="M106" s="12">
        <f t="shared" si="9"/>
        <v>4.3114454014023691</v>
      </c>
    </row>
    <row r="107" spans="1:13" x14ac:dyDescent="0.15">
      <c r="A107" s="2">
        <v>42277</v>
      </c>
      <c r="B107" s="1">
        <f>参数!B$2</f>
        <v>1000</v>
      </c>
      <c r="C107" s="1">
        <f>IF(J106&lt;参数!B$6,C106+B107,B107)</f>
        <v>106000</v>
      </c>
      <c r="D107" s="12">
        <v>2.617</v>
      </c>
      <c r="E107" s="3" t="s">
        <v>42</v>
      </c>
      <c r="F107" s="3">
        <f t="shared" si="5"/>
        <v>382.07871608712264</v>
      </c>
      <c r="G107" s="3">
        <f>IF(B107/(1+参数!B$4)/D107*参数!B$4&lt;参数!B$3,参数!B$3,B107/(1+参数!B$4)/D107*参数!B$4)</f>
        <v>0.1</v>
      </c>
      <c r="H107" s="15">
        <f>IF(J106&lt;参数!B$6,H106+F107,F107)+IFERROR(E107*H106,0)</f>
        <v>91159.34631529318</v>
      </c>
      <c r="I107" s="15">
        <f t="shared" si="6"/>
        <v>238564.00930712227</v>
      </c>
      <c r="J107" s="8">
        <f t="shared" si="7"/>
        <v>1.2506038613879458</v>
      </c>
      <c r="K107" s="1">
        <f>IF(J107&gt;参数!B$6,I107,0)</f>
        <v>0</v>
      </c>
      <c r="L107" s="1">
        <f t="shared" si="8"/>
        <v>-1000</v>
      </c>
      <c r="M107" s="12">
        <f t="shared" si="9"/>
        <v>4.1542903591568479</v>
      </c>
    </row>
    <row r="108" spans="1:13" x14ac:dyDescent="0.15">
      <c r="A108" s="2">
        <v>42307</v>
      </c>
      <c r="B108" s="1">
        <f>参数!B$2</f>
        <v>1000</v>
      </c>
      <c r="C108" s="1">
        <f>IF(J107&lt;参数!B$6,C107+B108,B108)</f>
        <v>107000</v>
      </c>
      <c r="D108" s="12">
        <v>3.0009999999999999</v>
      </c>
      <c r="E108" s="3" t="s">
        <v>42</v>
      </c>
      <c r="F108" s="3">
        <f t="shared" si="5"/>
        <v>333.18893702099302</v>
      </c>
      <c r="G108" s="3">
        <f>IF(B108/(1+参数!B$4)/D108*参数!B$4&lt;参数!B$3,参数!B$3,B108/(1+参数!B$4)/D108*参数!B$4)</f>
        <v>0.1</v>
      </c>
      <c r="H108" s="15">
        <f>IF(J107&lt;参数!B$6,H107+F108,F108)+IFERROR(E108*H107,0)</f>
        <v>91492.535252314177</v>
      </c>
      <c r="I108" s="15">
        <f t="shared" si="6"/>
        <v>274569.09829219483</v>
      </c>
      <c r="J108" s="8">
        <f t="shared" si="7"/>
        <v>1.566066339179391</v>
      </c>
      <c r="K108" s="1">
        <f>IF(J108&gt;参数!B$6,I108,0)</f>
        <v>0</v>
      </c>
      <c r="L108" s="1">
        <f t="shared" si="8"/>
        <v>-1000</v>
      </c>
      <c r="M108" s="12">
        <f t="shared" si="9"/>
        <v>4.763861432109171</v>
      </c>
    </row>
    <row r="109" spans="1:13" x14ac:dyDescent="0.15">
      <c r="A109" s="2">
        <v>42338</v>
      </c>
      <c r="B109" s="1">
        <f>参数!B$2</f>
        <v>1000</v>
      </c>
      <c r="C109" s="1">
        <f>IF(J108&lt;参数!B$6,C108+B109,B109)</f>
        <v>108000</v>
      </c>
      <c r="D109" s="12">
        <v>3.024</v>
      </c>
      <c r="E109" s="3" t="s">
        <v>42</v>
      </c>
      <c r="F109" s="3">
        <f t="shared" si="5"/>
        <v>330.65476190476187</v>
      </c>
      <c r="G109" s="3">
        <f>IF(B109/(1+参数!B$4)/D109*参数!B$4&lt;参数!B$3,参数!B$3,B109/(1+参数!B$4)/D109*参数!B$4)</f>
        <v>0.1</v>
      </c>
      <c r="H109" s="15">
        <f>IF(J108&lt;参数!B$6,H108+F109,F109)+IFERROR(E109*H108,0)</f>
        <v>91823.190014218941</v>
      </c>
      <c r="I109" s="15">
        <f t="shared" si="6"/>
        <v>277673.32660299807</v>
      </c>
      <c r="J109" s="8">
        <f t="shared" si="7"/>
        <v>1.5710493203981302</v>
      </c>
      <c r="K109" s="1">
        <f>IF(J109&gt;参数!B$6,I109,0)</f>
        <v>0</v>
      </c>
      <c r="L109" s="1">
        <f t="shared" si="8"/>
        <v>-1000</v>
      </c>
      <c r="M109" s="12">
        <f t="shared" si="9"/>
        <v>4.8003721994995443</v>
      </c>
    </row>
    <row r="110" spans="1:13" x14ac:dyDescent="0.15">
      <c r="A110" s="2">
        <v>42369</v>
      </c>
      <c r="B110" s="1">
        <f>参数!B$2</f>
        <v>1000</v>
      </c>
      <c r="C110" s="1">
        <f>IF(J109&lt;参数!B$6,C109+B110,B110)</f>
        <v>109000</v>
      </c>
      <c r="D110" s="12">
        <v>3.125</v>
      </c>
      <c r="E110" s="3" t="s">
        <v>42</v>
      </c>
      <c r="F110" s="3">
        <f t="shared" si="5"/>
        <v>319.96800000000002</v>
      </c>
      <c r="G110" s="3">
        <f>IF(B110/(1+参数!B$4)/D110*参数!B$4&lt;参数!B$3,参数!B$3,B110/(1+参数!B$4)/D110*参数!B$4)</f>
        <v>0.1</v>
      </c>
      <c r="H110" s="15">
        <f>IF(J109&lt;参数!B$6,H109+F110,F110)+IFERROR(E110*H109,0)</f>
        <v>92143.158014218934</v>
      </c>
      <c r="I110" s="15">
        <f t="shared" si="6"/>
        <v>287947.36879443418</v>
      </c>
      <c r="J110" s="8">
        <f t="shared" si="7"/>
        <v>1.641718979765451</v>
      </c>
      <c r="K110" s="1">
        <f>IF(J110&gt;参数!B$6,I110,0)</f>
        <v>0</v>
      </c>
      <c r="L110" s="1">
        <f t="shared" si="8"/>
        <v>-1000</v>
      </c>
      <c r="M110" s="12">
        <f t="shared" si="9"/>
        <v>4.9607020910833581</v>
      </c>
    </row>
    <row r="111" spans="1:13" x14ac:dyDescent="0.15">
      <c r="A111" s="2">
        <v>42398</v>
      </c>
      <c r="B111" s="1">
        <f>参数!B$2</f>
        <v>1000</v>
      </c>
      <c r="C111" s="1">
        <f>IF(J110&lt;参数!B$6,C110+B111,B111)</f>
        <v>110000</v>
      </c>
      <c r="D111" s="12">
        <v>1.651</v>
      </c>
      <c r="E111" s="3">
        <v>1.046</v>
      </c>
      <c r="F111" s="3">
        <f t="shared" si="5"/>
        <v>605.6329497274379</v>
      </c>
      <c r="G111" s="3">
        <f>IF(B111/(1+参数!B$4)/D111*参数!B$4&lt;参数!B$3,参数!B$3,B111/(1+参数!B$4)/D111*参数!B$4)</f>
        <v>0.1</v>
      </c>
      <c r="H111" s="15">
        <f>IF(J110&lt;参数!B$6,H110+F111,F111)+IFERROR(E111*H110,0)</f>
        <v>189130.53424681938</v>
      </c>
      <c r="I111" s="15">
        <f t="shared" si="6"/>
        <v>312254.51204149879</v>
      </c>
      <c r="J111" s="8">
        <f t="shared" si="7"/>
        <v>1.8386773821954434</v>
      </c>
      <c r="K111" s="1">
        <f>IF(J111&gt;参数!B$6,I111,0)</f>
        <v>0</v>
      </c>
      <c r="L111" s="1">
        <f t="shared" si="8"/>
        <v>-1000</v>
      </c>
      <c r="M111" s="12">
        <f t="shared" si="9"/>
        <v>4.2812843326885819</v>
      </c>
    </row>
    <row r="112" spans="1:13" x14ac:dyDescent="0.15">
      <c r="A112" s="2">
        <v>42429</v>
      </c>
      <c r="B112" s="1">
        <f>参数!B$2</f>
        <v>1000</v>
      </c>
      <c r="C112" s="1">
        <f>IF(J111&lt;参数!B$6,C111+B112,B112)</f>
        <v>111000</v>
      </c>
      <c r="D112" s="12">
        <v>1.6659999999999999</v>
      </c>
      <c r="E112" s="3" t="s">
        <v>42</v>
      </c>
      <c r="F112" s="3">
        <f t="shared" si="5"/>
        <v>600.18007202881154</v>
      </c>
      <c r="G112" s="3">
        <f>IF(B112/(1+参数!B$4)/D112*参数!B$4&lt;参数!B$3,参数!B$3,B112/(1+参数!B$4)/D112*参数!B$4)</f>
        <v>0.1</v>
      </c>
      <c r="H112" s="15">
        <f>IF(J111&lt;参数!B$6,H111+F112,F112)+IFERROR(E112*H111,0)</f>
        <v>189730.71431884819</v>
      </c>
      <c r="I112" s="15">
        <f t="shared" si="6"/>
        <v>316091.37005520106</v>
      </c>
      <c r="J112" s="8">
        <f t="shared" si="7"/>
        <v>1.847670000497307</v>
      </c>
      <c r="K112" s="1">
        <f>IF(J112&gt;参数!B$6,I112,0)</f>
        <v>0</v>
      </c>
      <c r="L112" s="1">
        <f t="shared" si="8"/>
        <v>-1000</v>
      </c>
      <c r="M112" s="12">
        <f t="shared" si="9"/>
        <v>4.3201815252932629</v>
      </c>
    </row>
    <row r="113" spans="1:13" x14ac:dyDescent="0.15">
      <c r="A113" s="2">
        <v>42460</v>
      </c>
      <c r="B113" s="1">
        <f>参数!B$2</f>
        <v>1000</v>
      </c>
      <c r="C113" s="1">
        <f>IF(J112&lt;参数!B$6,C112+B113,B113)</f>
        <v>112000</v>
      </c>
      <c r="D113" s="12">
        <v>1.8640000000000001</v>
      </c>
      <c r="E113" s="3" t="s">
        <v>42</v>
      </c>
      <c r="F113" s="3">
        <f t="shared" si="5"/>
        <v>536.42703862660937</v>
      </c>
      <c r="G113" s="3">
        <f>IF(B113/(1+参数!B$4)/D113*参数!B$4&lt;参数!B$3,参数!B$3,B113/(1+参数!B$4)/D113*参数!B$4)</f>
        <v>0.1</v>
      </c>
      <c r="H113" s="15">
        <f>IF(J112&lt;参数!B$6,H112+F113,F113)+IFERROR(E113*H112,0)</f>
        <v>190267.14135747479</v>
      </c>
      <c r="I113" s="15">
        <f t="shared" si="6"/>
        <v>354657.95149033301</v>
      </c>
      <c r="J113" s="8">
        <f t="shared" si="7"/>
        <v>2.166588852592259</v>
      </c>
      <c r="K113" s="1">
        <f>IF(J113&gt;参数!B$6,I113,0)</f>
        <v>0</v>
      </c>
      <c r="L113" s="1">
        <f t="shared" si="8"/>
        <v>-1000</v>
      </c>
      <c r="M113" s="12">
        <f t="shared" si="9"/>
        <v>4.8336244676750555</v>
      </c>
    </row>
    <row r="114" spans="1:13" x14ac:dyDescent="0.15">
      <c r="A114" s="2">
        <v>42489</v>
      </c>
      <c r="B114" s="1">
        <f>参数!B$2</f>
        <v>1000</v>
      </c>
      <c r="C114" s="1">
        <f>IF(J113&lt;参数!B$6,C113+B114,B114)</f>
        <v>113000</v>
      </c>
      <c r="D114" s="12">
        <v>1.833</v>
      </c>
      <c r="E114" s="3" t="s">
        <v>42</v>
      </c>
      <c r="F114" s="3">
        <f t="shared" si="5"/>
        <v>545.49918166939449</v>
      </c>
      <c r="G114" s="3">
        <f>IF(B114/(1+参数!B$4)/D114*参数!B$4&lt;参数!B$3,参数!B$3,B114/(1+参数!B$4)/D114*参数!B$4)</f>
        <v>0.1</v>
      </c>
      <c r="H114" s="15">
        <f>IF(J113&lt;参数!B$6,H113+F114,F114)+IFERROR(E114*H113,0)</f>
        <v>190812.64053914417</v>
      </c>
      <c r="I114" s="15">
        <f t="shared" si="6"/>
        <v>349759.57010825124</v>
      </c>
      <c r="J114" s="8">
        <f t="shared" si="7"/>
        <v>2.0952174345862939</v>
      </c>
      <c r="K114" s="1">
        <f>IF(J114&gt;参数!B$6,I114,0)</f>
        <v>0</v>
      </c>
      <c r="L114" s="1">
        <f t="shared" si="8"/>
        <v>-1000</v>
      </c>
      <c r="M114" s="12">
        <f t="shared" si="9"/>
        <v>4.7532369362920477</v>
      </c>
    </row>
    <row r="115" spans="1:13" x14ac:dyDescent="0.15">
      <c r="A115" s="2">
        <v>42521</v>
      </c>
      <c r="B115" s="1">
        <f>参数!B$2</f>
        <v>1000</v>
      </c>
      <c r="C115" s="1">
        <f>IF(J114&lt;参数!B$6,C114+B115,B115)</f>
        <v>114000</v>
      </c>
      <c r="D115" s="12">
        <v>1.8260000000000001</v>
      </c>
      <c r="E115" s="3" t="s">
        <v>42</v>
      </c>
      <c r="F115" s="3">
        <f t="shared" si="5"/>
        <v>547.59036144578306</v>
      </c>
      <c r="G115" s="3">
        <f>IF(B115/(1+参数!B$4)/D115*参数!B$4&lt;参数!B$3,参数!B$3,B115/(1+参数!B$4)/D115*参数!B$4)</f>
        <v>0.1</v>
      </c>
      <c r="H115" s="15">
        <f>IF(J114&lt;参数!B$6,H114+F115,F115)+IFERROR(E115*H114,0)</f>
        <v>191360.23090058996</v>
      </c>
      <c r="I115" s="15">
        <f t="shared" si="6"/>
        <v>349423.7816244773</v>
      </c>
      <c r="J115" s="8">
        <f t="shared" si="7"/>
        <v>2.0651208914427834</v>
      </c>
      <c r="K115" s="1">
        <f>IF(J115&gt;参数!B$6,I115,0)</f>
        <v>0</v>
      </c>
      <c r="L115" s="1">
        <f t="shared" si="8"/>
        <v>-1000</v>
      </c>
      <c r="M115" s="12">
        <f t="shared" si="9"/>
        <v>4.7350849130765296</v>
      </c>
    </row>
    <row r="116" spans="1:13" x14ac:dyDescent="0.15">
      <c r="A116" s="2">
        <v>42551</v>
      </c>
      <c r="B116" s="1">
        <f>参数!B$2</f>
        <v>1000</v>
      </c>
      <c r="C116" s="1">
        <f>IF(J115&lt;参数!B$6,C115+B116,B116)</f>
        <v>115000</v>
      </c>
      <c r="D116" s="12">
        <v>1.8440000000000001</v>
      </c>
      <c r="E116" s="3" t="s">
        <v>42</v>
      </c>
      <c r="F116" s="3">
        <f t="shared" si="5"/>
        <v>542.24511930585675</v>
      </c>
      <c r="G116" s="3">
        <f>IF(B116/(1+参数!B$4)/D116*参数!B$4&lt;参数!B$3,参数!B$3,B116/(1+参数!B$4)/D116*参数!B$4)</f>
        <v>0.1</v>
      </c>
      <c r="H116" s="15">
        <f>IF(J115&lt;参数!B$6,H115+F116,F116)+IFERROR(E116*H115,0)</f>
        <v>191902.47601989581</v>
      </c>
      <c r="I116" s="15">
        <f t="shared" si="6"/>
        <v>353868.16578068788</v>
      </c>
      <c r="J116" s="8">
        <f t="shared" si="7"/>
        <v>2.0771144850494596</v>
      </c>
      <c r="K116" s="1">
        <f>IF(J116&gt;参数!B$6,I116,0)</f>
        <v>0</v>
      </c>
      <c r="L116" s="1">
        <f t="shared" si="8"/>
        <v>-1000</v>
      </c>
      <c r="M116" s="12">
        <f t="shared" si="9"/>
        <v>4.7817615442021468</v>
      </c>
    </row>
    <row r="117" spans="1:13" x14ac:dyDescent="0.15">
      <c r="A117" s="2">
        <v>42580</v>
      </c>
      <c r="B117" s="1">
        <f>参数!B$2</f>
        <v>1000</v>
      </c>
      <c r="C117" s="1">
        <f>IF(J116&lt;参数!B$6,C116+B117,B117)</f>
        <v>116000</v>
      </c>
      <c r="D117" s="12">
        <v>1.9259999999999999</v>
      </c>
      <c r="E117" s="3" t="s">
        <v>42</v>
      </c>
      <c r="F117" s="3">
        <f t="shared" si="5"/>
        <v>519.15887850467288</v>
      </c>
      <c r="G117" s="3">
        <f>IF(B117/(1+参数!B$4)/D117*参数!B$4&lt;参数!B$3,参数!B$3,B117/(1+参数!B$4)/D117*参数!B$4)</f>
        <v>0.1</v>
      </c>
      <c r="H117" s="15">
        <f>IF(J116&lt;参数!B$6,H116+F117,F117)+IFERROR(E117*H116,0)</f>
        <v>192421.63489840049</v>
      </c>
      <c r="I117" s="15">
        <f t="shared" si="6"/>
        <v>370604.06881431933</v>
      </c>
      <c r="J117" s="8">
        <f t="shared" si="7"/>
        <v>2.1948626621924081</v>
      </c>
      <c r="K117" s="1">
        <f>IF(J117&gt;参数!B$6,I117,0)</f>
        <v>0</v>
      </c>
      <c r="L117" s="1">
        <f t="shared" si="8"/>
        <v>-1000</v>
      </c>
      <c r="M117" s="12">
        <f t="shared" si="9"/>
        <v>4.9943995304410711</v>
      </c>
    </row>
    <row r="118" spans="1:13" x14ac:dyDescent="0.15">
      <c r="A118" s="2">
        <v>42613</v>
      </c>
      <c r="B118" s="1">
        <f>参数!B$2</f>
        <v>1000</v>
      </c>
      <c r="C118" s="1">
        <f>IF(J117&lt;参数!B$6,C117+B118,B118)</f>
        <v>117000</v>
      </c>
      <c r="D118" s="12">
        <v>2.02</v>
      </c>
      <c r="E118" s="3" t="s">
        <v>42</v>
      </c>
      <c r="F118" s="3">
        <f t="shared" si="5"/>
        <v>495</v>
      </c>
      <c r="G118" s="3">
        <f>IF(B118/(1+参数!B$4)/D118*参数!B$4&lt;参数!B$3,参数!B$3,B118/(1+参数!B$4)/D118*参数!B$4)</f>
        <v>0.1</v>
      </c>
      <c r="H118" s="15">
        <f>IF(J117&lt;参数!B$6,H117+F118,F118)+IFERROR(E118*H117,0)</f>
        <v>192916.63489840049</v>
      </c>
      <c r="I118" s="15">
        <f t="shared" si="6"/>
        <v>389691.60249476897</v>
      </c>
      <c r="J118" s="8">
        <f t="shared" si="7"/>
        <v>2.3306974572202477</v>
      </c>
      <c r="K118" s="1">
        <f>IF(J118&gt;参数!B$6,I118,0)</f>
        <v>0</v>
      </c>
      <c r="L118" s="1">
        <f t="shared" si="8"/>
        <v>-1000</v>
      </c>
      <c r="M118" s="12">
        <f t="shared" si="9"/>
        <v>5.2381552707637411</v>
      </c>
    </row>
    <row r="119" spans="1:13" x14ac:dyDescent="0.15">
      <c r="A119" s="2">
        <v>42643</v>
      </c>
      <c r="B119" s="1">
        <f>参数!B$2</f>
        <v>1000</v>
      </c>
      <c r="C119" s="1">
        <f>IF(J118&lt;参数!B$6,C118+B119,B119)</f>
        <v>118000</v>
      </c>
      <c r="D119" s="12">
        <v>1.994</v>
      </c>
      <c r="E119" s="3" t="s">
        <v>42</v>
      </c>
      <c r="F119" s="3">
        <f t="shared" si="5"/>
        <v>501.45436308926782</v>
      </c>
      <c r="G119" s="3">
        <f>IF(B119/(1+参数!B$4)/D119*参数!B$4&lt;参数!B$3,参数!B$3,B119/(1+参数!B$4)/D119*参数!B$4)</f>
        <v>0.1</v>
      </c>
      <c r="H119" s="15">
        <f>IF(J118&lt;参数!B$6,H118+F119,F119)+IFERROR(E119*H118,0)</f>
        <v>193418.08926148975</v>
      </c>
      <c r="I119" s="15">
        <f t="shared" si="6"/>
        <v>385675.66998741054</v>
      </c>
      <c r="J119" s="8">
        <f t="shared" si="7"/>
        <v>2.2684378812492421</v>
      </c>
      <c r="K119" s="1">
        <f>IF(J119&gt;参数!B$6,I119,0)</f>
        <v>0</v>
      </c>
      <c r="L119" s="1">
        <f t="shared" si="8"/>
        <v>-1000</v>
      </c>
      <c r="M119" s="12">
        <f t="shared" si="9"/>
        <v>5.1707334702489609</v>
      </c>
    </row>
    <row r="120" spans="1:13" x14ac:dyDescent="0.15">
      <c r="A120" s="2">
        <v>42674</v>
      </c>
      <c r="B120" s="1">
        <f>参数!B$2</f>
        <v>1000</v>
      </c>
      <c r="C120" s="1">
        <f>IF(J119&lt;参数!B$6,C119+B120,B120)</f>
        <v>119000</v>
      </c>
      <c r="D120" s="12">
        <v>1.996</v>
      </c>
      <c r="E120" s="3" t="s">
        <v>42</v>
      </c>
      <c r="F120" s="3">
        <f t="shared" si="5"/>
        <v>500.95190380761522</v>
      </c>
      <c r="G120" s="3">
        <f>IF(B120/(1+参数!B$4)/D120*参数!B$4&lt;参数!B$3,参数!B$3,B120/(1+参数!B$4)/D120*参数!B$4)</f>
        <v>0.1</v>
      </c>
      <c r="H120" s="15">
        <f>IF(J119&lt;参数!B$6,H119+F120,F120)+IFERROR(E120*H119,0)</f>
        <v>193919.04116529736</v>
      </c>
      <c r="I120" s="15">
        <f t="shared" si="6"/>
        <v>387062.40616593353</v>
      </c>
      <c r="J120" s="8">
        <f t="shared" si="7"/>
        <v>2.2526252618986011</v>
      </c>
      <c r="K120" s="1">
        <f>IF(J120&gt;参数!B$6,I120,0)</f>
        <v>0</v>
      </c>
      <c r="L120" s="1">
        <f t="shared" si="8"/>
        <v>-1000</v>
      </c>
      <c r="M120" s="12">
        <f t="shared" si="9"/>
        <v>5.1759197625962514</v>
      </c>
    </row>
    <row r="121" spans="1:13" x14ac:dyDescent="0.15">
      <c r="A121" s="2">
        <v>42704</v>
      </c>
      <c r="B121" s="1">
        <f>参数!B$2</f>
        <v>1000</v>
      </c>
      <c r="C121" s="1">
        <f>IF(J120&lt;参数!B$6,C120+B121,B121)</f>
        <v>120000</v>
      </c>
      <c r="D121" s="12">
        <v>2.0649999999999999</v>
      </c>
      <c r="E121" s="3" t="s">
        <v>42</v>
      </c>
      <c r="F121" s="3">
        <f t="shared" si="5"/>
        <v>484.21307506053267</v>
      </c>
      <c r="G121" s="3">
        <f>IF(B121/(1+参数!B$4)/D121*参数!B$4&lt;参数!B$3,参数!B$3,B121/(1+参数!B$4)/D121*参数!B$4)</f>
        <v>0.1</v>
      </c>
      <c r="H121" s="15">
        <f>IF(J120&lt;参数!B$6,H120+F121,F121)+IFERROR(E121*H120,0)</f>
        <v>194403.2542403579</v>
      </c>
      <c r="I121" s="15">
        <f t="shared" si="6"/>
        <v>401442.72000633908</v>
      </c>
      <c r="J121" s="8">
        <f t="shared" si="7"/>
        <v>2.3453560000528255</v>
      </c>
      <c r="K121" s="1">
        <f>IF(J121&gt;参数!B$6,I121,0)</f>
        <v>0</v>
      </c>
      <c r="L121" s="1">
        <f t="shared" si="8"/>
        <v>-1000</v>
      </c>
      <c r="M121" s="12">
        <f t="shared" si="9"/>
        <v>5.3548468485777851</v>
      </c>
    </row>
    <row r="122" spans="1:13" x14ac:dyDescent="0.15">
      <c r="A122" s="2">
        <v>42734</v>
      </c>
      <c r="B122" s="1">
        <f>参数!B$2</f>
        <v>1000</v>
      </c>
      <c r="C122" s="1">
        <f>IF(J121&lt;参数!B$6,C121+B122,B122)</f>
        <v>121000</v>
      </c>
      <c r="D122" s="12">
        <v>1.9990000000000001</v>
      </c>
      <c r="E122" s="3" t="s">
        <v>42</v>
      </c>
      <c r="F122" s="3">
        <f t="shared" si="5"/>
        <v>500.20010005002496</v>
      </c>
      <c r="G122" s="3">
        <f>IF(B122/(1+参数!B$4)/D122*参数!B$4&lt;参数!B$3,参数!B$3,B122/(1+参数!B$4)/D122*参数!B$4)</f>
        <v>0.1</v>
      </c>
      <c r="H122" s="15">
        <f>IF(J121&lt;参数!B$6,H121+F122,F122)+IFERROR(E122*H121,0)</f>
        <v>194903.45434040792</v>
      </c>
      <c r="I122" s="15">
        <f t="shared" si="6"/>
        <v>389612.00522647542</v>
      </c>
      <c r="J122" s="8">
        <f t="shared" si="7"/>
        <v>2.2199339274915322</v>
      </c>
      <c r="K122" s="1">
        <f>IF(J122&gt;参数!B$6,I122,0)</f>
        <v>0</v>
      </c>
      <c r="L122" s="1">
        <f t="shared" si="8"/>
        <v>-1000</v>
      </c>
      <c r="M122" s="12">
        <f t="shared" si="9"/>
        <v>5.1836992011171876</v>
      </c>
    </row>
    <row r="123" spans="1:13" x14ac:dyDescent="0.15">
      <c r="A123" s="2">
        <v>42761</v>
      </c>
      <c r="B123" s="1">
        <f>参数!B$2</f>
        <v>1000</v>
      </c>
      <c r="C123" s="1">
        <f>IF(J122&lt;参数!B$6,C122+B123,B123)</f>
        <v>122000</v>
      </c>
      <c r="D123" s="12">
        <v>1.595</v>
      </c>
      <c r="E123" s="3">
        <v>0.42899999999999999</v>
      </c>
      <c r="F123" s="3">
        <f t="shared" si="5"/>
        <v>626.89655172413791</v>
      </c>
      <c r="G123" s="3">
        <f>IF(B123/(1+参数!B$4)/D123*参数!B$4&lt;参数!B$3,参数!B$3,B123/(1+参数!B$4)/D123*参数!B$4)</f>
        <v>0.1</v>
      </c>
      <c r="H123" s="15">
        <f>IF(J122&lt;参数!B$6,H122+F123,F123)+IFERROR(E123*H122,0)</f>
        <v>279143.93280416704</v>
      </c>
      <c r="I123" s="15">
        <f t="shared" si="6"/>
        <v>445234.57282264641</v>
      </c>
      <c r="J123" s="8">
        <f t="shared" si="7"/>
        <v>2.6494637116610362</v>
      </c>
      <c r="K123" s="1">
        <f>IF(J123&gt;参数!B$6,I123,0)</f>
        <v>0</v>
      </c>
      <c r="L123" s="1">
        <f t="shared" si="8"/>
        <v>-1000</v>
      </c>
      <c r="M123" s="12">
        <f t="shared" si="9"/>
        <v>5.2485278554583221</v>
      </c>
    </row>
    <row r="124" spans="1:13" x14ac:dyDescent="0.15">
      <c r="A124" s="2">
        <v>42794</v>
      </c>
      <c r="B124" s="1">
        <f>参数!B$2</f>
        <v>1000</v>
      </c>
      <c r="C124" s="1">
        <f>IF(J123&lt;参数!B$6,C123+B124,B124)</f>
        <v>123000</v>
      </c>
      <c r="D124" s="12">
        <v>1.627</v>
      </c>
      <c r="E124" s="3" t="s">
        <v>42</v>
      </c>
      <c r="F124" s="3">
        <f t="shared" si="5"/>
        <v>614.56668715427168</v>
      </c>
      <c r="G124" s="3">
        <f>IF(B124/(1+参数!B$4)/D124*参数!B$4&lt;参数!B$3,参数!B$3,B124/(1+参数!B$4)/D124*参数!B$4)</f>
        <v>0.1</v>
      </c>
      <c r="H124" s="15">
        <f>IF(J123&lt;参数!B$6,H123+F124,F124)+IFERROR(E124*H123,0)</f>
        <v>279758.49949132133</v>
      </c>
      <c r="I124" s="15">
        <f t="shared" si="6"/>
        <v>455167.07867237978</v>
      </c>
      <c r="J124" s="8">
        <f t="shared" si="7"/>
        <v>2.7005453550599983</v>
      </c>
      <c r="K124" s="1">
        <f>IF(J124&gt;参数!B$6,I124,0)</f>
        <v>0</v>
      </c>
      <c r="L124" s="1">
        <f t="shared" si="8"/>
        <v>-1000</v>
      </c>
      <c r="M124" s="12">
        <f t="shared" si="9"/>
        <v>5.3538274738750404</v>
      </c>
    </row>
    <row r="125" spans="1:13" x14ac:dyDescent="0.15">
      <c r="A125" s="2">
        <v>42803</v>
      </c>
      <c r="B125" s="1">
        <f>参数!B$2</f>
        <v>1000</v>
      </c>
      <c r="C125" s="1">
        <f>IF(J124&lt;参数!B$6,C124+B125,B125)</f>
        <v>124000</v>
      </c>
      <c r="D125" s="12">
        <v>1.6240000000000001</v>
      </c>
      <c r="E125" s="3" t="s">
        <v>42</v>
      </c>
      <c r="F125" s="3">
        <f t="shared" si="5"/>
        <v>615.70197044334975</v>
      </c>
      <c r="G125" s="3">
        <f>IF(B125/(1+参数!B$4)/D125*参数!B$4&lt;参数!B$3,参数!B$3,B125/(1+参数!B$4)/D125*参数!B$4)</f>
        <v>0.1</v>
      </c>
      <c r="H125" s="15">
        <f>IF(J124&lt;参数!B$6,H124+F125,F125)+IFERROR(E125*H124,0)</f>
        <v>280374.20146176469</v>
      </c>
      <c r="I125" s="15">
        <f t="shared" si="6"/>
        <v>455327.7031739059</v>
      </c>
      <c r="J125" s="8">
        <f t="shared" si="7"/>
        <v>2.6719976062411765</v>
      </c>
      <c r="K125" s="1">
        <f>IF(J125&gt;参数!B$6,I125,0)</f>
        <v>0</v>
      </c>
      <c r="L125" s="1">
        <f t="shared" si="8"/>
        <v>454327.7031739059</v>
      </c>
      <c r="M125" s="12">
        <f t="shared" si="9"/>
        <v>5.3439556346484736</v>
      </c>
    </row>
    <row r="126" spans="1:13" x14ac:dyDescent="0.15">
      <c r="D126" s="12"/>
      <c r="E126" s="3"/>
      <c r="J126" s="1"/>
      <c r="L126" s="1"/>
    </row>
    <row r="127" spans="1:13" x14ac:dyDescent="0.15">
      <c r="B127" s="1">
        <f>B125</f>
        <v>1000</v>
      </c>
      <c r="D127" s="12"/>
      <c r="E127" s="3"/>
      <c r="J127" s="1"/>
      <c r="K127" s="1">
        <f>SUM(K2:K125)</f>
        <v>0</v>
      </c>
      <c r="L127" s="8">
        <f>XIRR(L2:L125,A2:A125)</f>
        <v>0.2421609699726105</v>
      </c>
    </row>
  </sheetData>
  <autoFilter ref="A1:T125"/>
  <phoneticPr fontId="16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7"/>
  <sheetViews>
    <sheetView workbookViewId="0">
      <pane xSplit="1" ySplit="1" topLeftCell="D101" activePane="bottomRight" state="frozen"/>
      <selection pane="topRight" activeCell="B1" sqref="B1"/>
      <selection pane="bottomLeft" activeCell="A2" sqref="A2"/>
      <selection pane="bottomRight" activeCell="M1" sqref="M1:M1048576"/>
    </sheetView>
  </sheetViews>
  <sheetFormatPr defaultColWidth="8.5" defaultRowHeight="13.5" x14ac:dyDescent="0.15"/>
  <cols>
    <col min="1" max="1" width="12.25" style="2" customWidth="1"/>
    <col min="2" max="5" width="8.5" style="1"/>
    <col min="6" max="6" width="9.5" style="3" bestFit="1" customWidth="1"/>
    <col min="7" max="7" width="8.5" style="3"/>
    <col min="8" max="9" width="11.625" style="15" bestFit="1" customWidth="1"/>
    <col min="10" max="10" width="8.5" style="3"/>
    <col min="11" max="11" width="8.5" style="1"/>
    <col min="12" max="12" width="8.5" style="3"/>
    <col min="13" max="13" width="8.5" style="12"/>
    <col min="14" max="20" width="8.5" style="1"/>
  </cols>
  <sheetData>
    <row r="1" spans="1:13" x14ac:dyDescent="0.15">
      <c r="A1" s="6" t="s">
        <v>45</v>
      </c>
      <c r="B1" s="4" t="s">
        <v>46</v>
      </c>
      <c r="C1" s="4" t="s">
        <v>47</v>
      </c>
      <c r="D1" s="11" t="s">
        <v>48</v>
      </c>
      <c r="E1" s="9" t="s">
        <v>49</v>
      </c>
      <c r="F1" s="9" t="s">
        <v>50</v>
      </c>
      <c r="G1" s="9" t="s">
        <v>51</v>
      </c>
      <c r="H1" s="13" t="s">
        <v>9</v>
      </c>
      <c r="I1" s="14" t="s">
        <v>52</v>
      </c>
      <c r="J1" s="7" t="s">
        <v>53</v>
      </c>
      <c r="K1" s="4" t="s">
        <v>54</v>
      </c>
      <c r="L1" s="4" t="s">
        <v>55</v>
      </c>
      <c r="M1" s="11" t="s">
        <v>66</v>
      </c>
    </row>
    <row r="2" spans="1:13" x14ac:dyDescent="0.15">
      <c r="A2" s="2">
        <v>39080</v>
      </c>
      <c r="B2" s="1">
        <f>参数!B$2</f>
        <v>1000</v>
      </c>
      <c r="C2" s="1">
        <f>B2</f>
        <v>1000</v>
      </c>
      <c r="D2" s="12">
        <v>2.1214</v>
      </c>
      <c r="E2" s="3" t="s">
        <v>42</v>
      </c>
      <c r="F2" s="3">
        <f>(B2-G2)/D2</f>
        <v>471.33968134250966</v>
      </c>
      <c r="G2" s="3">
        <f>IF(B2/(1+参数!B$4)/D2*参数!B$4&lt;参数!B$3,参数!B$3,B2/(1+参数!B$4)/D2*参数!B$4)</f>
        <v>0.1</v>
      </c>
      <c r="H2" s="15">
        <f>F2</f>
        <v>471.33968134250966</v>
      </c>
      <c r="I2" s="15">
        <f>D2*H2</f>
        <v>999.9</v>
      </c>
      <c r="J2" s="8">
        <f>I2/C2-1</f>
        <v>-9.9999999999988987E-5</v>
      </c>
      <c r="K2" s="1">
        <f>IF(J2&gt;参数!B$6,I2,0)</f>
        <v>0</v>
      </c>
      <c r="L2" s="1">
        <f>IF(A2=MAX(A:A),-B2+K2+#REF!,-B2+K2)</f>
        <v>-1000</v>
      </c>
      <c r="M2" s="12">
        <v>1</v>
      </c>
    </row>
    <row r="3" spans="1:13" x14ac:dyDescent="0.15">
      <c r="A3" s="2">
        <v>39113</v>
      </c>
      <c r="B3" s="1">
        <f>参数!B$2</f>
        <v>1000</v>
      </c>
      <c r="C3" s="1">
        <f>IF(J2&lt;参数!B$6,C2+B3,B3)</f>
        <v>2000</v>
      </c>
      <c r="D3" s="12">
        <v>2.488</v>
      </c>
      <c r="E3" s="3" t="s">
        <v>42</v>
      </c>
      <c r="F3" s="3">
        <f>(B3-G3)/D3</f>
        <v>401.88906752411577</v>
      </c>
      <c r="G3" s="3">
        <f>IF(B3/(1+参数!B$4)/D3*参数!B$4&lt;参数!B$3,参数!B$3,B3/(1+参数!B$4)/D3*参数!B$4)</f>
        <v>0.1</v>
      </c>
      <c r="H3" s="15">
        <f>IF(J2&lt;参数!B$6,H2+F3,F3)+IFERROR(E3*H2,0)</f>
        <v>873.22874886662544</v>
      </c>
      <c r="I3" s="15">
        <f>D3*H3</f>
        <v>2172.5931271801642</v>
      </c>
      <c r="J3" s="8">
        <f>I3/C3-1</f>
        <v>8.6296563590082087E-2</v>
      </c>
      <c r="K3" s="1">
        <f>IF(J3&gt;参数!B$6,I3,0)</f>
        <v>0</v>
      </c>
      <c r="L3" s="1">
        <f>IF(A3=MAX(A:A),-B3+K3+I3,-B3+K3)</f>
        <v>-1000</v>
      </c>
      <c r="M3" s="12">
        <f>M2*(IFERROR(D3+E3,D3))/D2</f>
        <v>1.1728104082209863</v>
      </c>
    </row>
    <row r="4" spans="1:13" x14ac:dyDescent="0.15">
      <c r="A4" s="2">
        <v>39141</v>
      </c>
      <c r="B4" s="1">
        <f>参数!B$2</f>
        <v>1000</v>
      </c>
      <c r="C4" s="1">
        <f>IF(J3&lt;参数!B$6,C3+B4,B4)</f>
        <v>3000</v>
      </c>
      <c r="D4" s="12">
        <v>1.2503</v>
      </c>
      <c r="E4" s="3">
        <v>1.29</v>
      </c>
      <c r="F4" s="3">
        <f t="shared" ref="F4:F67" si="0">(B4-G4)/D4</f>
        <v>799.72806526433658</v>
      </c>
      <c r="G4" s="3">
        <f>IF(B4/(1+参数!B$4)/D4*参数!B$4&lt;参数!B$3,参数!B$3,B4/(1+参数!B$4)/D4*参数!B$4)</f>
        <v>0.1</v>
      </c>
      <c r="H4" s="15">
        <f>IF(J3&lt;参数!B$6,H3+F4,F4)+IFERROR(E4*H3,0)</f>
        <v>2799.4219001689089</v>
      </c>
      <c r="I4" s="15">
        <f t="shared" ref="I4:I67" si="1">D4*H4</f>
        <v>3500.1172017811868</v>
      </c>
      <c r="J4" s="8">
        <f t="shared" ref="J4:J67" si="2">I4/C4-1</f>
        <v>0.16670573392706234</v>
      </c>
      <c r="K4" s="1">
        <f>IF(J4&gt;参数!B$6,I4,0)</f>
        <v>0</v>
      </c>
      <c r="L4" s="1">
        <f t="shared" ref="L4:L67" si="3">IF(A4=MAX(A:A),-B4+K4+I4,-B4+K4)</f>
        <v>-1000</v>
      </c>
      <c r="M4" s="12">
        <f t="shared" ref="M4:M67" si="4">M3*(IFERROR(D4+E4,D4))/D3</f>
        <v>1.1974639389082682</v>
      </c>
    </row>
    <row r="5" spans="1:13" x14ac:dyDescent="0.15">
      <c r="A5" s="2">
        <v>39171</v>
      </c>
      <c r="B5" s="1">
        <f>参数!B$2</f>
        <v>1000</v>
      </c>
      <c r="C5" s="1">
        <f>IF(J4&lt;参数!B$6,C4+B5,B5)</f>
        <v>4000</v>
      </c>
      <c r="D5" s="12">
        <v>1.3389</v>
      </c>
      <c r="E5" s="3" t="s">
        <v>42</v>
      </c>
      <c r="F5" s="3">
        <f t="shared" si="0"/>
        <v>746.8070804391665</v>
      </c>
      <c r="G5" s="3">
        <f>IF(B5/(1+参数!B$4)/D5*参数!B$4&lt;参数!B$3,参数!B$3,B5/(1+参数!B$4)/D5*参数!B$4)</f>
        <v>0.1</v>
      </c>
      <c r="H5" s="15">
        <f>IF(J4&lt;参数!B$6,H4+F5,F5)+IFERROR(E5*H4,0)</f>
        <v>3546.2289806080753</v>
      </c>
      <c r="I5" s="15">
        <f t="shared" si="1"/>
        <v>4748.0459821361519</v>
      </c>
      <c r="J5" s="8">
        <f t="shared" si="2"/>
        <v>0.18701149553403806</v>
      </c>
      <c r="K5" s="1">
        <f>IF(J5&gt;参数!B$6,I5,0)</f>
        <v>0</v>
      </c>
      <c r="L5" s="1">
        <f t="shared" si="3"/>
        <v>-1000</v>
      </c>
      <c r="M5" s="12">
        <f t="shared" si="4"/>
        <v>1.2823198174872275</v>
      </c>
    </row>
    <row r="6" spans="1:13" x14ac:dyDescent="0.15">
      <c r="A6" s="2">
        <v>39202</v>
      </c>
      <c r="B6" s="1">
        <f>参数!B$2</f>
        <v>1000</v>
      </c>
      <c r="C6" s="1">
        <f>IF(J5&lt;参数!B$6,C5+B6,B6)</f>
        <v>5000</v>
      </c>
      <c r="D6" s="12">
        <v>1.6856</v>
      </c>
      <c r="E6" s="3" t="s">
        <v>42</v>
      </c>
      <c r="F6" s="3">
        <f t="shared" si="0"/>
        <v>593.20123398196483</v>
      </c>
      <c r="G6" s="3">
        <f>IF(B6/(1+参数!B$4)/D6*参数!B$4&lt;参数!B$3,参数!B$3,B6/(1+参数!B$4)/D6*参数!B$4)</f>
        <v>0.1</v>
      </c>
      <c r="H6" s="15">
        <f>IF(J5&lt;参数!B$6,H5+F6,F6)+IFERROR(E6*H5,0)</f>
        <v>4139.4302145900401</v>
      </c>
      <c r="I6" s="15">
        <f t="shared" si="1"/>
        <v>6977.4235697129716</v>
      </c>
      <c r="J6" s="8">
        <f t="shared" si="2"/>
        <v>0.39548471394259432</v>
      </c>
      <c r="K6" s="1">
        <f>IF(J6&gt;参数!B$6,I6,0)</f>
        <v>0</v>
      </c>
      <c r="L6" s="1">
        <f t="shared" si="3"/>
        <v>-1000</v>
      </c>
      <c r="M6" s="12">
        <f t="shared" si="4"/>
        <v>1.6143687238452988</v>
      </c>
    </row>
    <row r="7" spans="1:13" x14ac:dyDescent="0.15">
      <c r="A7" s="2">
        <v>39233</v>
      </c>
      <c r="B7" s="1">
        <f>参数!B$2</f>
        <v>1000</v>
      </c>
      <c r="C7" s="1">
        <f>IF(J6&lt;参数!B$6,C6+B7,B7)</f>
        <v>6000</v>
      </c>
      <c r="D7" s="12">
        <v>1.9137</v>
      </c>
      <c r="E7" s="3" t="s">
        <v>42</v>
      </c>
      <c r="F7" s="3">
        <f t="shared" si="0"/>
        <v>522.49568897946392</v>
      </c>
      <c r="G7" s="3">
        <f>IF(B7/(1+参数!B$4)/D7*参数!B$4&lt;参数!B$3,参数!B$3,B7/(1+参数!B$4)/D7*参数!B$4)</f>
        <v>0.1</v>
      </c>
      <c r="H7" s="15">
        <f>IF(J6&lt;参数!B$6,H6+F7,F7)+IFERROR(E7*H6,0)</f>
        <v>4661.925903569504</v>
      </c>
      <c r="I7" s="15">
        <f t="shared" si="1"/>
        <v>8921.5276016609605</v>
      </c>
      <c r="J7" s="8">
        <f t="shared" si="2"/>
        <v>0.48692126694349347</v>
      </c>
      <c r="K7" s="1">
        <f>IF(J7&gt;参数!B$6,I7,0)</f>
        <v>0</v>
      </c>
      <c r="L7" s="1">
        <f t="shared" si="3"/>
        <v>-1000</v>
      </c>
      <c r="M7" s="12">
        <f t="shared" si="4"/>
        <v>1.8328295128279237</v>
      </c>
    </row>
    <row r="8" spans="1:13" x14ac:dyDescent="0.15">
      <c r="A8" s="2">
        <v>39262</v>
      </c>
      <c r="B8" s="1">
        <f>参数!B$2</f>
        <v>1000</v>
      </c>
      <c r="C8" s="1">
        <f>IF(J7&lt;参数!B$6,C7+B8,B8)</f>
        <v>7000</v>
      </c>
      <c r="D8" s="12">
        <v>1.8681000000000001</v>
      </c>
      <c r="E8" s="3" t="s">
        <v>42</v>
      </c>
      <c r="F8" s="3">
        <f t="shared" si="0"/>
        <v>535.24971896579405</v>
      </c>
      <c r="G8" s="3">
        <f>IF(B8/(1+参数!B$4)/D8*参数!B$4&lt;参数!B$3,参数!B$3,B8/(1+参数!B$4)/D8*参数!B$4)</f>
        <v>0.1</v>
      </c>
      <c r="H8" s="15">
        <f>IF(J7&lt;参数!B$6,H7+F8,F8)+IFERROR(E8*H7,0)</f>
        <v>5197.1756225352983</v>
      </c>
      <c r="I8" s="15">
        <f t="shared" si="1"/>
        <v>9708.8437804581918</v>
      </c>
      <c r="J8" s="8">
        <f t="shared" si="2"/>
        <v>0.38697768292259882</v>
      </c>
      <c r="K8" s="1">
        <f>IF(J8&gt;参数!B$6,I8,0)</f>
        <v>0</v>
      </c>
      <c r="L8" s="1">
        <f t="shared" si="3"/>
        <v>-1000</v>
      </c>
      <c r="M8" s="12">
        <f t="shared" si="4"/>
        <v>1.7891565098572633</v>
      </c>
    </row>
    <row r="9" spans="1:13" x14ac:dyDescent="0.15">
      <c r="A9" s="2">
        <v>39294</v>
      </c>
      <c r="B9" s="1">
        <f>参数!B$2</f>
        <v>1000</v>
      </c>
      <c r="C9" s="1">
        <f>IF(J8&lt;参数!B$6,C8+B9,B9)</f>
        <v>8000</v>
      </c>
      <c r="D9" s="12">
        <v>2.1953999999999998</v>
      </c>
      <c r="E9" s="3" t="s">
        <v>42</v>
      </c>
      <c r="F9" s="3">
        <f t="shared" si="0"/>
        <v>455.45230937414595</v>
      </c>
      <c r="G9" s="3">
        <f>IF(B9/(1+参数!B$4)/D9*参数!B$4&lt;参数!B$3,参数!B$3,B9/(1+参数!B$4)/D9*参数!B$4)</f>
        <v>0.1</v>
      </c>
      <c r="H9" s="15">
        <f>IF(J8&lt;参数!B$6,H8+F9,F9)+IFERROR(E9*H8,0)</f>
        <v>5652.6279319094447</v>
      </c>
      <c r="I9" s="15">
        <f t="shared" si="1"/>
        <v>12409.779361713994</v>
      </c>
      <c r="J9" s="8">
        <f t="shared" si="2"/>
        <v>0.55122242021424928</v>
      </c>
      <c r="K9" s="1">
        <f>IF(J9&gt;参数!B$6,I9,0)</f>
        <v>0</v>
      </c>
      <c r="L9" s="1">
        <f t="shared" si="3"/>
        <v>-1000</v>
      </c>
      <c r="M9" s="12">
        <f t="shared" si="4"/>
        <v>2.102625235126939</v>
      </c>
    </row>
    <row r="10" spans="1:13" x14ac:dyDescent="0.15">
      <c r="A10" s="2">
        <v>39325</v>
      </c>
      <c r="B10" s="1">
        <f>参数!B$2</f>
        <v>1000</v>
      </c>
      <c r="C10" s="1">
        <f>IF(J9&lt;参数!B$6,C9+B10,B10)</f>
        <v>9000</v>
      </c>
      <c r="D10" s="12">
        <v>2.5392999999999999</v>
      </c>
      <c r="E10" s="3" t="s">
        <v>42</v>
      </c>
      <c r="F10" s="3">
        <f t="shared" si="0"/>
        <v>393.76993659669989</v>
      </c>
      <c r="G10" s="3">
        <f>IF(B10/(1+参数!B$4)/D10*参数!B$4&lt;参数!B$3,参数!B$3,B10/(1+参数!B$4)/D10*参数!B$4)</f>
        <v>0.1</v>
      </c>
      <c r="H10" s="15">
        <f>IF(J9&lt;参数!B$6,H9+F10,F10)+IFERROR(E10*H9,0)</f>
        <v>6046.3978685061447</v>
      </c>
      <c r="I10" s="15">
        <f t="shared" si="1"/>
        <v>15353.618107497652</v>
      </c>
      <c r="J10" s="8">
        <f t="shared" si="2"/>
        <v>0.70595756749973915</v>
      </c>
      <c r="K10" s="1">
        <f>IF(J10&gt;参数!B$6,I10,0)</f>
        <v>0</v>
      </c>
      <c r="L10" s="1">
        <f t="shared" si="3"/>
        <v>-1000</v>
      </c>
      <c r="M10" s="12">
        <f t="shared" si="4"/>
        <v>2.4319924658640049</v>
      </c>
    </row>
    <row r="11" spans="1:13" x14ac:dyDescent="0.15">
      <c r="A11" s="2">
        <v>39353</v>
      </c>
      <c r="B11" s="1">
        <f>参数!B$2</f>
        <v>1000</v>
      </c>
      <c r="C11" s="1">
        <f>IF(J10&lt;参数!B$6,C10+B11,B11)</f>
        <v>10000</v>
      </c>
      <c r="D11" s="12">
        <v>2.7284000000000002</v>
      </c>
      <c r="E11" s="3" t="s">
        <v>42</v>
      </c>
      <c r="F11" s="3">
        <f t="shared" si="0"/>
        <v>366.47852221081951</v>
      </c>
      <c r="G11" s="3">
        <f>IF(B11/(1+参数!B$4)/D11*参数!B$4&lt;参数!B$3,参数!B$3,B11/(1+参数!B$4)/D11*参数!B$4)</f>
        <v>0.1</v>
      </c>
      <c r="H11" s="15">
        <f>IF(J10&lt;参数!B$6,H10+F11,F11)+IFERROR(E11*H10,0)</f>
        <v>6412.8763907169641</v>
      </c>
      <c r="I11" s="15">
        <f t="shared" si="1"/>
        <v>17496.891944432165</v>
      </c>
      <c r="J11" s="8">
        <f t="shared" si="2"/>
        <v>0.74968919444321647</v>
      </c>
      <c r="K11" s="1">
        <f>IF(J11&gt;参数!B$6,I11,0)</f>
        <v>0</v>
      </c>
      <c r="L11" s="1">
        <f t="shared" si="3"/>
        <v>-1000</v>
      </c>
      <c r="M11" s="12">
        <f t="shared" si="4"/>
        <v>2.6131013444111963</v>
      </c>
    </row>
    <row r="12" spans="1:13" x14ac:dyDescent="0.15">
      <c r="A12" s="2">
        <v>39386</v>
      </c>
      <c r="B12" s="1">
        <f>参数!B$2</f>
        <v>1000</v>
      </c>
      <c r="C12" s="1">
        <f>IF(J11&lt;参数!B$6,C11+B12,B12)</f>
        <v>11000</v>
      </c>
      <c r="D12" s="12">
        <v>2.6810999999999998</v>
      </c>
      <c r="E12" s="3" t="s">
        <v>42</v>
      </c>
      <c r="F12" s="3">
        <f t="shared" si="0"/>
        <v>372.94394091977176</v>
      </c>
      <c r="G12" s="3">
        <f>IF(B12/(1+参数!B$4)/D12*参数!B$4&lt;参数!B$3,参数!B$3,B12/(1+参数!B$4)/D12*参数!B$4)</f>
        <v>0.1</v>
      </c>
      <c r="H12" s="15">
        <f>IF(J11&lt;参数!B$6,H11+F12,F12)+IFERROR(E12*H11,0)</f>
        <v>6785.8203316367362</v>
      </c>
      <c r="I12" s="15">
        <f t="shared" si="1"/>
        <v>18193.462891151252</v>
      </c>
      <c r="J12" s="8">
        <f t="shared" si="2"/>
        <v>0.65395117192284102</v>
      </c>
      <c r="K12" s="1">
        <f>IF(J12&gt;参数!B$6,I12,0)</f>
        <v>0</v>
      </c>
      <c r="L12" s="1">
        <f t="shared" si="3"/>
        <v>-1000</v>
      </c>
      <c r="M12" s="12">
        <f t="shared" si="4"/>
        <v>2.5678001812420677</v>
      </c>
    </row>
    <row r="13" spans="1:13" x14ac:dyDescent="0.15">
      <c r="A13" s="2">
        <v>39416</v>
      </c>
      <c r="B13" s="1">
        <f>参数!B$2</f>
        <v>1000</v>
      </c>
      <c r="C13" s="1">
        <f>IF(J12&lt;参数!B$6,C12+B13,B13)</f>
        <v>12000</v>
      </c>
      <c r="D13" s="12">
        <v>2.3681000000000001</v>
      </c>
      <c r="E13" s="3" t="s">
        <v>42</v>
      </c>
      <c r="F13" s="3">
        <f t="shared" si="0"/>
        <v>422.23723660318399</v>
      </c>
      <c r="G13" s="3">
        <f>IF(B13/(1+参数!B$4)/D13*参数!B$4&lt;参数!B$3,参数!B$3,B13/(1+参数!B$4)/D13*参数!B$4)</f>
        <v>0.1</v>
      </c>
      <c r="H13" s="15">
        <f>IF(J12&lt;参数!B$6,H12+F13,F13)+IFERROR(E13*H12,0)</f>
        <v>7208.0575682399203</v>
      </c>
      <c r="I13" s="15">
        <f t="shared" si="1"/>
        <v>17069.401127348956</v>
      </c>
      <c r="J13" s="8">
        <f t="shared" si="2"/>
        <v>0.42245009394574629</v>
      </c>
      <c r="K13" s="1">
        <f>IF(J13&gt;参数!B$6,I13,0)</f>
        <v>0</v>
      </c>
      <c r="L13" s="1">
        <f t="shared" si="3"/>
        <v>-1000</v>
      </c>
      <c r="M13" s="12">
        <f t="shared" si="4"/>
        <v>2.2680271564653842</v>
      </c>
    </row>
    <row r="14" spans="1:13" x14ac:dyDescent="0.15">
      <c r="A14" s="2">
        <v>39444</v>
      </c>
      <c r="B14" s="1">
        <f>参数!B$2</f>
        <v>1000</v>
      </c>
      <c r="C14" s="1">
        <f>IF(J13&lt;参数!B$6,C13+B14,B14)</f>
        <v>13000</v>
      </c>
      <c r="D14" s="12">
        <v>2.6301000000000001</v>
      </c>
      <c r="E14" s="3" t="s">
        <v>42</v>
      </c>
      <c r="F14" s="3">
        <f t="shared" si="0"/>
        <v>380.17565872020072</v>
      </c>
      <c r="G14" s="3">
        <f>IF(B14/(1+参数!B$4)/D14*参数!B$4&lt;参数!B$3,参数!B$3,B14/(1+参数!B$4)/D14*参数!B$4)</f>
        <v>0.1</v>
      </c>
      <c r="H14" s="15">
        <f>IF(J13&lt;参数!B$6,H13+F14,F14)+IFERROR(E14*H13,0)</f>
        <v>7588.2332269601211</v>
      </c>
      <c r="I14" s="15">
        <f t="shared" si="1"/>
        <v>19957.812210227814</v>
      </c>
      <c r="J14" s="8">
        <f t="shared" si="2"/>
        <v>0.53521632386367801</v>
      </c>
      <c r="K14" s="1">
        <f>IF(J14&gt;参数!B$6,I14,0)</f>
        <v>0</v>
      </c>
      <c r="L14" s="1">
        <f t="shared" si="3"/>
        <v>-1000</v>
      </c>
      <c r="M14" s="12">
        <f t="shared" si="4"/>
        <v>2.5189553752880398</v>
      </c>
    </row>
    <row r="15" spans="1:13" x14ac:dyDescent="0.15">
      <c r="A15" s="2">
        <v>39478</v>
      </c>
      <c r="B15" s="1">
        <f>参数!B$2</f>
        <v>1000</v>
      </c>
      <c r="C15" s="1">
        <f>IF(J14&lt;参数!B$6,C14+B15,B15)</f>
        <v>14000</v>
      </c>
      <c r="D15" s="12">
        <v>2.3355000000000001</v>
      </c>
      <c r="E15" s="3" t="s">
        <v>42</v>
      </c>
      <c r="F15" s="3">
        <f t="shared" si="0"/>
        <v>428.13102119460495</v>
      </c>
      <c r="G15" s="3">
        <f>IF(B15/(1+参数!B$4)/D15*参数!B$4&lt;参数!B$3,参数!B$3,B15/(1+参数!B$4)/D15*参数!B$4)</f>
        <v>0.1</v>
      </c>
      <c r="H15" s="15">
        <f>IF(J14&lt;参数!B$6,H14+F15,F15)+IFERROR(E15*H14,0)</f>
        <v>8016.3642481547258</v>
      </c>
      <c r="I15" s="15">
        <f t="shared" si="1"/>
        <v>18722.218701565362</v>
      </c>
      <c r="J15" s="8">
        <f t="shared" si="2"/>
        <v>0.33730133582609723</v>
      </c>
      <c r="K15" s="1">
        <f>IF(J15&gt;参数!B$6,I15,0)</f>
        <v>0</v>
      </c>
      <c r="L15" s="1">
        <f t="shared" si="3"/>
        <v>-1000</v>
      </c>
      <c r="M15" s="12">
        <f t="shared" si="4"/>
        <v>2.2368047903065347</v>
      </c>
    </row>
    <row r="16" spans="1:13" x14ac:dyDescent="0.15">
      <c r="A16" s="2">
        <v>39507</v>
      </c>
      <c r="B16" s="1">
        <f>参数!B$2</f>
        <v>1000</v>
      </c>
      <c r="C16" s="1">
        <f>IF(J15&lt;参数!B$6,C15+B16,B16)</f>
        <v>15000</v>
      </c>
      <c r="D16" s="12">
        <v>2.4110999999999998</v>
      </c>
      <c r="E16" s="3" t="s">
        <v>42</v>
      </c>
      <c r="F16" s="3">
        <f t="shared" si="0"/>
        <v>414.70698021649872</v>
      </c>
      <c r="G16" s="3">
        <f>IF(B16/(1+参数!B$4)/D16*参数!B$4&lt;参数!B$3,参数!B$3,B16/(1+参数!B$4)/D16*参数!B$4)</f>
        <v>0.1</v>
      </c>
      <c r="H16" s="15">
        <f>IF(J15&lt;参数!B$6,H15+F16,F16)+IFERROR(E16*H15,0)</f>
        <v>8431.0712283712237</v>
      </c>
      <c r="I16" s="15">
        <f t="shared" si="1"/>
        <v>20328.155838725856</v>
      </c>
      <c r="J16" s="8">
        <f t="shared" si="2"/>
        <v>0.35521038924839043</v>
      </c>
      <c r="K16" s="1">
        <f>IF(J16&gt;参数!B$6,I16,0)</f>
        <v>0</v>
      </c>
      <c r="L16" s="1">
        <f t="shared" si="3"/>
        <v>-1000</v>
      </c>
      <c r="M16" s="12">
        <f t="shared" si="4"/>
        <v>2.3092100320736826</v>
      </c>
    </row>
    <row r="17" spans="1:13" x14ac:dyDescent="0.15">
      <c r="A17" s="2">
        <v>39538</v>
      </c>
      <c r="B17" s="1">
        <f>参数!B$2</f>
        <v>1000</v>
      </c>
      <c r="C17" s="1">
        <f>IF(J16&lt;参数!B$6,C16+B17,B17)</f>
        <v>16000</v>
      </c>
      <c r="D17" s="12">
        <v>2.077</v>
      </c>
      <c r="E17" s="3" t="s">
        <v>42</v>
      </c>
      <c r="F17" s="3">
        <f t="shared" si="0"/>
        <v>481.4155031295137</v>
      </c>
      <c r="G17" s="3">
        <f>IF(B17/(1+参数!B$4)/D17*参数!B$4&lt;参数!B$3,参数!B$3,B17/(1+参数!B$4)/D17*参数!B$4)</f>
        <v>0.1</v>
      </c>
      <c r="H17" s="15">
        <f>IF(J16&lt;参数!B$6,H16+F17,F17)+IFERROR(E17*H16,0)</f>
        <v>8912.4867315007377</v>
      </c>
      <c r="I17" s="15">
        <f t="shared" si="1"/>
        <v>18511.234941327031</v>
      </c>
      <c r="J17" s="8">
        <f t="shared" si="2"/>
        <v>0.15695218383293952</v>
      </c>
      <c r="K17" s="1">
        <f>IF(J17&gt;参数!B$6,I17,0)</f>
        <v>0</v>
      </c>
      <c r="L17" s="1">
        <f t="shared" si="3"/>
        <v>-1000</v>
      </c>
      <c r="M17" s="12">
        <f t="shared" si="4"/>
        <v>1.9892286660101359</v>
      </c>
    </row>
    <row r="18" spans="1:13" x14ac:dyDescent="0.15">
      <c r="A18" s="2">
        <v>39568</v>
      </c>
      <c r="B18" s="1">
        <f>参数!B$2</f>
        <v>1000</v>
      </c>
      <c r="C18" s="1">
        <f>IF(J17&lt;参数!B$6,C17+B18,B18)</f>
        <v>17000</v>
      </c>
      <c r="D18" s="12">
        <v>2.1821000000000002</v>
      </c>
      <c r="E18" s="3" t="s">
        <v>42</v>
      </c>
      <c r="F18" s="3">
        <f t="shared" si="0"/>
        <v>458.22831217634382</v>
      </c>
      <c r="G18" s="3">
        <f>IF(B18/(1+参数!B$4)/D18*参数!B$4&lt;参数!B$3,参数!B$3,B18/(1+参数!B$4)/D18*参数!B$4)</f>
        <v>0.1</v>
      </c>
      <c r="H18" s="15">
        <f>IF(J17&lt;参数!B$6,H17+F18,F18)+IFERROR(E18*H17,0)</f>
        <v>9370.7150436770808</v>
      </c>
      <c r="I18" s="15">
        <f t="shared" si="1"/>
        <v>20447.83729680776</v>
      </c>
      <c r="J18" s="8">
        <f t="shared" si="2"/>
        <v>0.20281395863575069</v>
      </c>
      <c r="K18" s="1">
        <f>IF(J18&gt;参数!B$6,I18,0)</f>
        <v>0</v>
      </c>
      <c r="L18" s="1">
        <f t="shared" si="3"/>
        <v>-1000</v>
      </c>
      <c r="M18" s="12">
        <f t="shared" si="4"/>
        <v>2.0898872759271634</v>
      </c>
    </row>
    <row r="19" spans="1:13" x14ac:dyDescent="0.15">
      <c r="A19" s="2">
        <v>39598</v>
      </c>
      <c r="B19" s="1">
        <f>参数!B$2</f>
        <v>1000</v>
      </c>
      <c r="C19" s="1">
        <f>IF(J18&lt;参数!B$6,C18+B19,B19)</f>
        <v>18000</v>
      </c>
      <c r="D19" s="12">
        <v>2.1029</v>
      </c>
      <c r="E19" s="3" t="s">
        <v>42</v>
      </c>
      <c r="F19" s="3">
        <f t="shared" si="0"/>
        <v>475.48623329687575</v>
      </c>
      <c r="G19" s="3">
        <f>IF(B19/(1+参数!B$4)/D19*参数!B$4&lt;参数!B$3,参数!B$3,B19/(1+参数!B$4)/D19*参数!B$4)</f>
        <v>0.1</v>
      </c>
      <c r="H19" s="15">
        <f>IF(J18&lt;参数!B$6,H18+F19,F19)+IFERROR(E19*H18,0)</f>
        <v>9846.2012769739558</v>
      </c>
      <c r="I19" s="15">
        <f t="shared" si="1"/>
        <v>20705.576665348533</v>
      </c>
      <c r="J19" s="8">
        <f t="shared" si="2"/>
        <v>0.15030981474158511</v>
      </c>
      <c r="K19" s="1">
        <f>IF(J19&gt;参数!B$6,I19,0)</f>
        <v>0</v>
      </c>
      <c r="L19" s="1">
        <f t="shared" si="3"/>
        <v>-1000</v>
      </c>
      <c r="M19" s="12">
        <f t="shared" si="4"/>
        <v>2.0140341655044369</v>
      </c>
    </row>
    <row r="20" spans="1:13" x14ac:dyDescent="0.15">
      <c r="A20" s="2">
        <v>39629</v>
      </c>
      <c r="B20" s="1">
        <f>参数!B$2</f>
        <v>1000</v>
      </c>
      <c r="C20" s="1">
        <f>IF(J19&lt;参数!B$6,C19+B20,B20)</f>
        <v>19000</v>
      </c>
      <c r="D20" s="12">
        <v>1.7942</v>
      </c>
      <c r="E20" s="3" t="s">
        <v>42</v>
      </c>
      <c r="F20" s="3">
        <f t="shared" si="0"/>
        <v>557.29573068777165</v>
      </c>
      <c r="G20" s="3">
        <f>IF(B20/(1+参数!B$4)/D20*参数!B$4&lt;参数!B$3,参数!B$3,B20/(1+参数!B$4)/D20*参数!B$4)</f>
        <v>0.1</v>
      </c>
      <c r="H20" s="15">
        <f>IF(J19&lt;参数!B$6,H19+F20,F20)+IFERROR(E20*H19,0)</f>
        <v>10403.497007661728</v>
      </c>
      <c r="I20" s="15">
        <f t="shared" si="1"/>
        <v>18665.954331146673</v>
      </c>
      <c r="J20" s="8">
        <f t="shared" si="2"/>
        <v>-1.7581350992280309E-2</v>
      </c>
      <c r="K20" s="1">
        <f>IF(J20&gt;参数!B$6,I20,0)</f>
        <v>0</v>
      </c>
      <c r="L20" s="1">
        <f t="shared" si="3"/>
        <v>-1000</v>
      </c>
      <c r="M20" s="12">
        <f t="shared" si="4"/>
        <v>1.7183794282885827</v>
      </c>
    </row>
    <row r="21" spans="1:13" x14ac:dyDescent="0.15">
      <c r="A21" s="2">
        <v>39660</v>
      </c>
      <c r="B21" s="1">
        <f>参数!B$2</f>
        <v>1000</v>
      </c>
      <c r="C21" s="1">
        <f>IF(J20&lt;参数!B$6,C20+B21,B21)</f>
        <v>20000</v>
      </c>
      <c r="D21" s="12">
        <v>1.7854000000000001</v>
      </c>
      <c r="E21" s="3" t="s">
        <v>42</v>
      </c>
      <c r="F21" s="3">
        <f t="shared" si="0"/>
        <v>560.04256749187857</v>
      </c>
      <c r="G21" s="3">
        <f>IF(B21/(1+参数!B$4)/D21*参数!B$4&lt;参数!B$3,参数!B$3,B21/(1+参数!B$4)/D21*参数!B$4)</f>
        <v>0.1</v>
      </c>
      <c r="H21" s="15">
        <f>IF(J20&lt;参数!B$6,H20+F21,F21)+IFERROR(E21*H20,0)</f>
        <v>10963.539575153607</v>
      </c>
      <c r="I21" s="15">
        <f t="shared" si="1"/>
        <v>19574.303557479252</v>
      </c>
      <c r="J21" s="8">
        <f t="shared" si="2"/>
        <v>-2.1284822126037439E-2</v>
      </c>
      <c r="K21" s="1">
        <f>IF(J21&gt;参数!B$6,I21,0)</f>
        <v>0</v>
      </c>
      <c r="L21" s="1">
        <f t="shared" si="3"/>
        <v>-1000</v>
      </c>
      <c r="M21" s="12">
        <f t="shared" si="4"/>
        <v>1.7099513049082797</v>
      </c>
    </row>
    <row r="22" spans="1:13" x14ac:dyDescent="0.15">
      <c r="A22" s="2">
        <v>39689</v>
      </c>
      <c r="B22" s="1">
        <f>参数!B$2</f>
        <v>1000</v>
      </c>
      <c r="C22" s="1">
        <f>IF(J21&lt;参数!B$6,C21+B22,B22)</f>
        <v>21000</v>
      </c>
      <c r="D22" s="12">
        <v>1.5605</v>
      </c>
      <c r="E22" s="3" t="s">
        <v>42</v>
      </c>
      <c r="F22" s="3">
        <f t="shared" si="0"/>
        <v>640.7561678949055</v>
      </c>
      <c r="G22" s="3">
        <f>IF(B22/(1+参数!B$4)/D22*参数!B$4&lt;参数!B$3,参数!B$3,B22/(1+参数!B$4)/D22*参数!B$4)</f>
        <v>0.1</v>
      </c>
      <c r="H22" s="15">
        <f>IF(J21&lt;参数!B$6,H21+F22,F22)+IFERROR(E22*H21,0)</f>
        <v>11604.295743048513</v>
      </c>
      <c r="I22" s="15">
        <f t="shared" si="1"/>
        <v>18108.503507027206</v>
      </c>
      <c r="J22" s="8">
        <f t="shared" si="2"/>
        <v>-0.13769030918918068</v>
      </c>
      <c r="K22" s="1">
        <f>IF(J22&gt;参数!B$6,I22,0)</f>
        <v>0</v>
      </c>
      <c r="L22" s="1">
        <f t="shared" si="3"/>
        <v>-1000</v>
      </c>
      <c r="M22" s="12">
        <f t="shared" si="4"/>
        <v>1.4945552880639468</v>
      </c>
    </row>
    <row r="23" spans="1:13" x14ac:dyDescent="0.15">
      <c r="A23" s="2">
        <v>39717</v>
      </c>
      <c r="B23" s="1">
        <f>参数!B$2</f>
        <v>1000</v>
      </c>
      <c r="C23" s="1">
        <f>IF(J22&lt;参数!B$6,C22+B23,B23)</f>
        <v>22000</v>
      </c>
      <c r="D23" s="12">
        <v>1.512</v>
      </c>
      <c r="E23" s="3" t="s">
        <v>42</v>
      </c>
      <c r="F23" s="3">
        <f t="shared" si="0"/>
        <v>661.30952380952374</v>
      </c>
      <c r="G23" s="3">
        <f>IF(B23/(1+参数!B$4)/D23*参数!B$4&lt;参数!B$3,参数!B$3,B23/(1+参数!B$4)/D23*参数!B$4)</f>
        <v>0.1</v>
      </c>
      <c r="H23" s="15">
        <f>IF(J22&lt;参数!B$6,H22+F23,F23)+IFERROR(E23*H22,0)</f>
        <v>12265.605266858036</v>
      </c>
      <c r="I23" s="15">
        <f t="shared" si="1"/>
        <v>18545.59516348935</v>
      </c>
      <c r="J23" s="8">
        <f t="shared" si="2"/>
        <v>-0.15701840165957504</v>
      </c>
      <c r="K23" s="1">
        <f>IF(J23&gt;参数!B$6,I23,0)</f>
        <v>0</v>
      </c>
      <c r="L23" s="1">
        <f t="shared" si="3"/>
        <v>-1000</v>
      </c>
      <c r="M23" s="12">
        <f t="shared" si="4"/>
        <v>1.4481048353429591</v>
      </c>
    </row>
    <row r="24" spans="1:13" x14ac:dyDescent="0.15">
      <c r="A24" s="2">
        <v>39752</v>
      </c>
      <c r="B24" s="1">
        <f>参数!B$2</f>
        <v>1000</v>
      </c>
      <c r="C24" s="1">
        <f>IF(J23&lt;参数!B$6,C23+B24,B24)</f>
        <v>23000</v>
      </c>
      <c r="D24" s="12">
        <v>1.3091999999999999</v>
      </c>
      <c r="E24" s="3" t="s">
        <v>42</v>
      </c>
      <c r="F24" s="3">
        <f t="shared" si="0"/>
        <v>763.74885426214485</v>
      </c>
      <c r="G24" s="3">
        <f>IF(B24/(1+参数!B$4)/D24*参数!B$4&lt;参数!B$3,参数!B$3,B24/(1+参数!B$4)/D24*参数!B$4)</f>
        <v>0.1</v>
      </c>
      <c r="H24" s="15">
        <f>IF(J23&lt;参数!B$6,H23+F24,F24)+IFERROR(E24*H23,0)</f>
        <v>13029.354121120181</v>
      </c>
      <c r="I24" s="15">
        <f t="shared" si="1"/>
        <v>17058.03041537054</v>
      </c>
      <c r="J24" s="8">
        <f t="shared" si="2"/>
        <v>-0.25834650367954171</v>
      </c>
      <c r="K24" s="1">
        <f>IF(J24&gt;参数!B$6,I24,0)</f>
        <v>0</v>
      </c>
      <c r="L24" s="1">
        <f t="shared" si="3"/>
        <v>-1000</v>
      </c>
      <c r="M24" s="12">
        <f t="shared" si="4"/>
        <v>1.2538749010787049</v>
      </c>
    </row>
    <row r="25" spans="1:13" x14ac:dyDescent="0.15">
      <c r="A25" s="2">
        <v>39780</v>
      </c>
      <c r="B25" s="1">
        <f>参数!B$2</f>
        <v>1000</v>
      </c>
      <c r="C25" s="1">
        <f>IF(J24&lt;参数!B$6,C24+B25,B25)</f>
        <v>24000</v>
      </c>
      <c r="D25" s="12">
        <v>1.4075</v>
      </c>
      <c r="E25" s="3" t="s">
        <v>42</v>
      </c>
      <c r="F25" s="3">
        <f t="shared" si="0"/>
        <v>710.40852575488452</v>
      </c>
      <c r="G25" s="3">
        <f>IF(B25/(1+参数!B$4)/D25*参数!B$4&lt;参数!B$3,参数!B$3,B25/(1+参数!B$4)/D25*参数!B$4)</f>
        <v>0.1</v>
      </c>
      <c r="H25" s="15">
        <f>IF(J24&lt;参数!B$6,H24+F25,F25)+IFERROR(E25*H24,0)</f>
        <v>13739.762646875066</v>
      </c>
      <c r="I25" s="15">
        <f t="shared" si="1"/>
        <v>19338.715925476656</v>
      </c>
      <c r="J25" s="8">
        <f t="shared" si="2"/>
        <v>-0.19422016977180601</v>
      </c>
      <c r="K25" s="1">
        <f>IF(J25&gt;参数!B$6,I25,0)</f>
        <v>0</v>
      </c>
      <c r="L25" s="1">
        <f t="shared" si="3"/>
        <v>-1000</v>
      </c>
      <c r="M25" s="12">
        <f t="shared" si="4"/>
        <v>1.3480208702018617</v>
      </c>
    </row>
    <row r="26" spans="1:13" x14ac:dyDescent="0.15">
      <c r="A26" s="2">
        <v>39813</v>
      </c>
      <c r="B26" s="1">
        <f>参数!B$2</f>
        <v>1000</v>
      </c>
      <c r="C26" s="1">
        <f>IF(J25&lt;参数!B$6,C25+B26,B26)</f>
        <v>25000</v>
      </c>
      <c r="D26" s="12">
        <v>1.4921</v>
      </c>
      <c r="E26" s="3" t="s">
        <v>42</v>
      </c>
      <c r="F26" s="3">
        <f t="shared" si="0"/>
        <v>670.12934789893438</v>
      </c>
      <c r="G26" s="3">
        <f>IF(B26/(1+参数!B$4)/D26*参数!B$4&lt;参数!B$3,参数!B$3,B26/(1+参数!B$4)/D26*参数!B$4)</f>
        <v>0.1</v>
      </c>
      <c r="H26" s="15">
        <f>IF(J25&lt;参数!B$6,H25+F26,F26)+IFERROR(E26*H25,0)</f>
        <v>14409.891994774</v>
      </c>
      <c r="I26" s="15">
        <f t="shared" si="1"/>
        <v>21500.999845402286</v>
      </c>
      <c r="J26" s="8">
        <f t="shared" si="2"/>
        <v>-0.13996000618390858</v>
      </c>
      <c r="K26" s="1">
        <f>IF(J26&gt;参数!B$6,I26,0)</f>
        <v>0</v>
      </c>
      <c r="L26" s="1">
        <f t="shared" si="3"/>
        <v>-1000</v>
      </c>
      <c r="M26" s="12">
        <f t="shared" si="4"/>
        <v>1.4290457836079558</v>
      </c>
    </row>
    <row r="27" spans="1:13" x14ac:dyDescent="0.15">
      <c r="A27" s="2">
        <v>39836</v>
      </c>
      <c r="B27" s="1">
        <f>参数!B$2</f>
        <v>1000</v>
      </c>
      <c r="C27" s="1">
        <f>IF(J26&lt;参数!B$6,C26+B27,B27)</f>
        <v>26000</v>
      </c>
      <c r="D27" s="12">
        <v>1.5448</v>
      </c>
      <c r="E27" s="3" t="s">
        <v>42</v>
      </c>
      <c r="F27" s="3">
        <f t="shared" si="0"/>
        <v>647.26825479026411</v>
      </c>
      <c r="G27" s="3">
        <f>IF(B27/(1+参数!B$4)/D27*参数!B$4&lt;参数!B$3,参数!B$3,B27/(1+参数!B$4)/D27*参数!B$4)</f>
        <v>0.1</v>
      </c>
      <c r="H27" s="15">
        <f>IF(J26&lt;参数!B$6,H26+F27,F27)+IFERROR(E27*H26,0)</f>
        <v>15057.160249564264</v>
      </c>
      <c r="I27" s="15">
        <f t="shared" si="1"/>
        <v>23260.301153526874</v>
      </c>
      <c r="J27" s="8">
        <f t="shared" si="2"/>
        <v>-0.10537303255665864</v>
      </c>
      <c r="K27" s="1">
        <f>IF(J27&gt;参数!B$6,I27,0)</f>
        <v>0</v>
      </c>
      <c r="L27" s="1">
        <f t="shared" si="3"/>
        <v>-1000</v>
      </c>
      <c r="M27" s="12">
        <f t="shared" si="4"/>
        <v>1.4795187497604516</v>
      </c>
    </row>
    <row r="28" spans="1:13" x14ac:dyDescent="0.15">
      <c r="A28" s="2">
        <v>39871</v>
      </c>
      <c r="B28" s="1">
        <f>参数!B$2</f>
        <v>1000</v>
      </c>
      <c r="C28" s="1">
        <f>IF(J27&lt;参数!B$6,C27+B28,B28)</f>
        <v>27000</v>
      </c>
      <c r="D28" s="12">
        <v>1.6608000000000001</v>
      </c>
      <c r="E28" s="3" t="s">
        <v>42</v>
      </c>
      <c r="F28" s="3">
        <f t="shared" si="0"/>
        <v>602.05924855491321</v>
      </c>
      <c r="G28" s="3">
        <f>IF(B28/(1+参数!B$4)/D28*参数!B$4&lt;参数!B$3,参数!B$3,B28/(1+参数!B$4)/D28*参数!B$4)</f>
        <v>0.1</v>
      </c>
      <c r="H28" s="15">
        <f>IF(J27&lt;参数!B$6,H27+F28,F28)+IFERROR(E28*H27,0)</f>
        <v>15659.219498119177</v>
      </c>
      <c r="I28" s="15">
        <f t="shared" si="1"/>
        <v>26006.83174247633</v>
      </c>
      <c r="J28" s="8">
        <f t="shared" si="2"/>
        <v>-3.678400953791372E-2</v>
      </c>
      <c r="K28" s="1">
        <f>IF(J28&gt;参数!B$6,I28,0)</f>
        <v>0</v>
      </c>
      <c r="L28" s="1">
        <f t="shared" si="3"/>
        <v>-1000</v>
      </c>
      <c r="M28" s="12">
        <f t="shared" si="4"/>
        <v>1.5906167397735358</v>
      </c>
    </row>
    <row r="29" spans="1:13" x14ac:dyDescent="0.15">
      <c r="A29" s="2">
        <v>39903</v>
      </c>
      <c r="B29" s="1">
        <f>参数!B$2</f>
        <v>1000</v>
      </c>
      <c r="C29" s="1">
        <f>IF(J28&lt;参数!B$6,C28+B29,B29)</f>
        <v>28000</v>
      </c>
      <c r="D29" s="12">
        <v>1.8540000000000001</v>
      </c>
      <c r="E29" s="3" t="s">
        <v>42</v>
      </c>
      <c r="F29" s="3">
        <f t="shared" si="0"/>
        <v>539.32038834951447</v>
      </c>
      <c r="G29" s="3">
        <f>IF(B29/(1+参数!B$4)/D29*参数!B$4&lt;参数!B$3,参数!B$3,B29/(1+参数!B$4)/D29*参数!B$4)</f>
        <v>0.1</v>
      </c>
      <c r="H29" s="15">
        <f>IF(J28&lt;参数!B$6,H28+F29,F29)+IFERROR(E29*H28,0)</f>
        <v>16198.539886468692</v>
      </c>
      <c r="I29" s="15">
        <f t="shared" si="1"/>
        <v>30032.092949512957</v>
      </c>
      <c r="J29" s="8">
        <f t="shared" si="2"/>
        <v>7.2574748196891248E-2</v>
      </c>
      <c r="K29" s="1">
        <f>IF(J29&gt;参数!B$6,I29,0)</f>
        <v>0</v>
      </c>
      <c r="L29" s="1">
        <f t="shared" si="3"/>
        <v>-1000</v>
      </c>
      <c r="M29" s="12">
        <f t="shared" si="4"/>
        <v>1.7756523576229137</v>
      </c>
    </row>
    <row r="30" spans="1:13" x14ac:dyDescent="0.15">
      <c r="A30" s="2">
        <v>39933</v>
      </c>
      <c r="B30" s="1">
        <f>参数!B$2</f>
        <v>1000</v>
      </c>
      <c r="C30" s="1">
        <f>IF(J29&lt;参数!B$6,C29+B30,B30)</f>
        <v>29000</v>
      </c>
      <c r="D30" s="12">
        <v>1.9468000000000001</v>
      </c>
      <c r="E30" s="3" t="s">
        <v>42</v>
      </c>
      <c r="F30" s="3">
        <f t="shared" si="0"/>
        <v>513.61208136429013</v>
      </c>
      <c r="G30" s="3">
        <f>IF(B30/(1+参数!B$4)/D30*参数!B$4&lt;参数!B$3,参数!B$3,B30/(1+参数!B$4)/D30*参数!B$4)</f>
        <v>0.1</v>
      </c>
      <c r="H30" s="15">
        <f>IF(J29&lt;参数!B$6,H29+F30,F30)+IFERROR(E30*H29,0)</f>
        <v>16712.151967832982</v>
      </c>
      <c r="I30" s="15">
        <f t="shared" si="1"/>
        <v>32535.217450977252</v>
      </c>
      <c r="J30" s="8">
        <f t="shared" si="2"/>
        <v>0.12190405003369831</v>
      </c>
      <c r="K30" s="1">
        <f>IF(J30&gt;参数!B$6,I30,0)</f>
        <v>0</v>
      </c>
      <c r="L30" s="1">
        <f t="shared" si="3"/>
        <v>-1000</v>
      </c>
      <c r="M30" s="12">
        <f t="shared" si="4"/>
        <v>1.8645307496333812</v>
      </c>
    </row>
    <row r="31" spans="1:13" x14ac:dyDescent="0.15">
      <c r="A31" s="2">
        <v>39960</v>
      </c>
      <c r="B31" s="1">
        <f>参数!B$2</f>
        <v>1000</v>
      </c>
      <c r="C31" s="1">
        <f>IF(J30&lt;参数!B$6,C30+B31,B31)</f>
        <v>30000</v>
      </c>
      <c r="D31" s="12">
        <v>2.0413999999999999</v>
      </c>
      <c r="E31" s="3" t="s">
        <v>42</v>
      </c>
      <c r="F31" s="3">
        <f t="shared" si="0"/>
        <v>489.81091407857355</v>
      </c>
      <c r="G31" s="3">
        <f>IF(B31/(1+参数!B$4)/D31*参数!B$4&lt;参数!B$3,参数!B$3,B31/(1+参数!B$4)/D31*参数!B$4)</f>
        <v>0.1</v>
      </c>
      <c r="H31" s="15">
        <f>IF(J30&lt;参数!B$6,H30+F31,F31)+IFERROR(E31*H30,0)</f>
        <v>17201.962881911557</v>
      </c>
      <c r="I31" s="15">
        <f t="shared" si="1"/>
        <v>35116.08702713425</v>
      </c>
      <c r="J31" s="8">
        <f t="shared" si="2"/>
        <v>0.17053623423780828</v>
      </c>
      <c r="K31" s="1">
        <f>IF(J31&gt;参数!B$6,I31,0)</f>
        <v>0</v>
      </c>
      <c r="L31" s="1">
        <f t="shared" si="3"/>
        <v>-1000</v>
      </c>
      <c r="M31" s="12">
        <f t="shared" si="4"/>
        <v>1.9551330759716377</v>
      </c>
    </row>
    <row r="32" spans="1:13" x14ac:dyDescent="0.15">
      <c r="A32" s="2">
        <v>39994</v>
      </c>
      <c r="B32" s="1">
        <f>参数!B$2</f>
        <v>1000</v>
      </c>
      <c r="C32" s="1">
        <f>IF(J31&lt;参数!B$6,C31+B32,B32)</f>
        <v>31000</v>
      </c>
      <c r="D32" s="12">
        <v>2.2795999999999998</v>
      </c>
      <c r="E32" s="3" t="s">
        <v>42</v>
      </c>
      <c r="F32" s="3">
        <f t="shared" si="0"/>
        <v>438.62958413756803</v>
      </c>
      <c r="G32" s="3">
        <f>IF(B32/(1+参数!B$4)/D32*参数!B$4&lt;参数!B$3,参数!B$3,B32/(1+参数!B$4)/D32*参数!B$4)</f>
        <v>0.1</v>
      </c>
      <c r="H32" s="15">
        <f>IF(J31&lt;参数!B$6,H31+F32,F32)+IFERROR(E32*H31,0)</f>
        <v>17640.592466049126</v>
      </c>
      <c r="I32" s="15">
        <f t="shared" si="1"/>
        <v>40213.494585605586</v>
      </c>
      <c r="J32" s="8">
        <f t="shared" si="2"/>
        <v>0.29720950276147051</v>
      </c>
      <c r="K32" s="1">
        <f>IF(J32&gt;参数!B$6,I32,0)</f>
        <v>0</v>
      </c>
      <c r="L32" s="1">
        <f t="shared" si="3"/>
        <v>-1000</v>
      </c>
      <c r="M32" s="12">
        <f t="shared" si="4"/>
        <v>2.1832670520157467</v>
      </c>
    </row>
    <row r="33" spans="1:13" x14ac:dyDescent="0.15">
      <c r="A33" s="2">
        <v>40025</v>
      </c>
      <c r="B33" s="1">
        <f>参数!B$2</f>
        <v>1000</v>
      </c>
      <c r="C33" s="1">
        <f>IF(J32&lt;参数!B$6,C32+B33,B33)</f>
        <v>32000</v>
      </c>
      <c r="D33" s="12">
        <v>2.6558000000000002</v>
      </c>
      <c r="E33" s="3" t="s">
        <v>42</v>
      </c>
      <c r="F33" s="3">
        <f t="shared" si="0"/>
        <v>376.49672415091493</v>
      </c>
      <c r="G33" s="3">
        <f>IF(B33/(1+参数!B$4)/D33*参数!B$4&lt;参数!B$3,参数!B$3,B33/(1+参数!B$4)/D33*参数!B$4)</f>
        <v>0.1</v>
      </c>
      <c r="H33" s="15">
        <f>IF(J32&lt;参数!B$6,H32+F33,F33)+IFERROR(E33*H32,0)</f>
        <v>18017.08919020004</v>
      </c>
      <c r="I33" s="15">
        <f t="shared" si="1"/>
        <v>47849.785471333271</v>
      </c>
      <c r="J33" s="8">
        <f t="shared" si="2"/>
        <v>0.49530579597916469</v>
      </c>
      <c r="K33" s="1">
        <f>IF(J33&gt;参数!B$6,I33,0)</f>
        <v>0</v>
      </c>
      <c r="L33" s="1">
        <f t="shared" si="3"/>
        <v>-1000</v>
      </c>
      <c r="M33" s="12">
        <f t="shared" si="4"/>
        <v>2.5435693265236972</v>
      </c>
    </row>
    <row r="34" spans="1:13" x14ac:dyDescent="0.15">
      <c r="A34" s="2">
        <v>40056</v>
      </c>
      <c r="B34" s="1">
        <f>参数!B$2</f>
        <v>1000</v>
      </c>
      <c r="C34" s="1">
        <f>IF(J33&lt;参数!B$6,C33+B34,B34)</f>
        <v>33000</v>
      </c>
      <c r="D34" s="12">
        <v>2.1364000000000001</v>
      </c>
      <c r="E34" s="3" t="s">
        <v>42</v>
      </c>
      <c r="F34" s="3">
        <f t="shared" si="0"/>
        <v>468.03033139861446</v>
      </c>
      <c r="G34" s="3">
        <f>IF(B34/(1+参数!B$4)/D34*参数!B$4&lt;参数!B$3,参数!B$3,B34/(1+参数!B$4)/D34*参数!B$4)</f>
        <v>0.1</v>
      </c>
      <c r="H34" s="15">
        <f>IF(J33&lt;参数!B$6,H33+F34,F34)+IFERROR(E34*H33,0)</f>
        <v>18485.119521598655</v>
      </c>
      <c r="I34" s="15">
        <f t="shared" si="1"/>
        <v>39491.609345943369</v>
      </c>
      <c r="J34" s="8">
        <f t="shared" si="2"/>
        <v>0.19671543472555664</v>
      </c>
      <c r="K34" s="1">
        <f>IF(J34&gt;参数!B$6,I34,0)</f>
        <v>0</v>
      </c>
      <c r="L34" s="1">
        <f t="shared" si="3"/>
        <v>-1000</v>
      </c>
      <c r="M34" s="12">
        <f t="shared" si="4"/>
        <v>2.0461184988271803</v>
      </c>
    </row>
    <row r="35" spans="1:13" x14ac:dyDescent="0.15">
      <c r="A35" s="2">
        <v>40086</v>
      </c>
      <c r="B35" s="1">
        <f>参数!B$2</f>
        <v>1000</v>
      </c>
      <c r="C35" s="1">
        <f>IF(J34&lt;参数!B$6,C34+B35,B35)</f>
        <v>34000</v>
      </c>
      <c r="D35" s="12">
        <v>2.2627999999999999</v>
      </c>
      <c r="E35" s="3" t="s">
        <v>42</v>
      </c>
      <c r="F35" s="3">
        <f t="shared" si="0"/>
        <v>441.88615874138236</v>
      </c>
      <c r="G35" s="3">
        <f>IF(B35/(1+参数!B$4)/D35*参数!B$4&lt;参数!B$3,参数!B$3,B35/(1+参数!B$4)/D35*参数!B$4)</f>
        <v>0.1</v>
      </c>
      <c r="H35" s="15">
        <f>IF(J34&lt;参数!B$6,H34+F35,F35)+IFERROR(E35*H34,0)</f>
        <v>18927.005680340037</v>
      </c>
      <c r="I35" s="15">
        <f t="shared" si="1"/>
        <v>42828.028453473431</v>
      </c>
      <c r="J35" s="8">
        <f t="shared" si="2"/>
        <v>0.25964789569039493</v>
      </c>
      <c r="K35" s="1">
        <f>IF(J35&gt;参数!B$6,I35,0)</f>
        <v>0</v>
      </c>
      <c r="L35" s="1">
        <f t="shared" si="3"/>
        <v>-1000</v>
      </c>
      <c r="M35" s="12">
        <f t="shared" si="4"/>
        <v>2.1671769982897136</v>
      </c>
    </row>
    <row r="36" spans="1:13" x14ac:dyDescent="0.15">
      <c r="A36" s="2">
        <v>40116</v>
      </c>
      <c r="B36" s="1">
        <f>参数!B$2</f>
        <v>1000</v>
      </c>
      <c r="C36" s="1">
        <f>IF(J35&lt;参数!B$6,C35+B36,B36)</f>
        <v>35000</v>
      </c>
      <c r="D36" s="12">
        <v>2.4291999999999998</v>
      </c>
      <c r="E36" s="3" t="s">
        <v>42</v>
      </c>
      <c r="F36" s="3">
        <f t="shared" si="0"/>
        <v>411.61699324880624</v>
      </c>
      <c r="G36" s="3">
        <f>IF(B36/(1+参数!B$4)/D36*参数!B$4&lt;参数!B$3,参数!B$3,B36/(1+参数!B$4)/D36*参数!B$4)</f>
        <v>0.1</v>
      </c>
      <c r="H36" s="15">
        <f>IF(J35&lt;参数!B$6,H35+F36,F36)+IFERROR(E36*H35,0)</f>
        <v>19338.622673588841</v>
      </c>
      <c r="I36" s="15">
        <f t="shared" si="1"/>
        <v>46977.382198682011</v>
      </c>
      <c r="J36" s="8">
        <f t="shared" si="2"/>
        <v>0.3422109199623431</v>
      </c>
      <c r="K36" s="1">
        <f>IF(J36&gt;参数!B$6,I36,0)</f>
        <v>0</v>
      </c>
      <c r="L36" s="1">
        <f t="shared" si="3"/>
        <v>-1000</v>
      </c>
      <c r="M36" s="12">
        <f t="shared" si="4"/>
        <v>2.326545149480896</v>
      </c>
    </row>
    <row r="37" spans="1:13" x14ac:dyDescent="0.15">
      <c r="A37" s="2">
        <v>40147</v>
      </c>
      <c r="B37" s="1">
        <f>参数!B$2</f>
        <v>1000</v>
      </c>
      <c r="C37" s="1">
        <f>IF(J36&lt;参数!B$6,C36+B37,B37)</f>
        <v>36000</v>
      </c>
      <c r="D37" s="12">
        <v>2.6091000000000002</v>
      </c>
      <c r="E37" s="3" t="s">
        <v>42</v>
      </c>
      <c r="F37" s="3">
        <f t="shared" si="0"/>
        <v>383.23559848223522</v>
      </c>
      <c r="G37" s="3">
        <f>IF(B37/(1+参数!B$4)/D37*参数!B$4&lt;参数!B$3,参数!B$3,B37/(1+参数!B$4)/D37*参数!B$4)</f>
        <v>0.1</v>
      </c>
      <c r="H37" s="15">
        <f>IF(J36&lt;参数!B$6,H36+F37,F37)+IFERROR(E37*H36,0)</f>
        <v>19721.858272071076</v>
      </c>
      <c r="I37" s="15">
        <f t="shared" si="1"/>
        <v>51456.300417660648</v>
      </c>
      <c r="J37" s="8">
        <f t="shared" si="2"/>
        <v>0.42934167826835123</v>
      </c>
      <c r="K37" s="1">
        <f>IF(J37&gt;参数!B$6,I37,0)</f>
        <v>0</v>
      </c>
      <c r="L37" s="1">
        <f t="shared" si="3"/>
        <v>-1000</v>
      </c>
      <c r="M37" s="12">
        <f t="shared" si="4"/>
        <v>2.4988428081304983</v>
      </c>
    </row>
    <row r="38" spans="1:13" x14ac:dyDescent="0.15">
      <c r="A38" s="2">
        <v>40178</v>
      </c>
      <c r="B38" s="1">
        <f>参数!B$2</f>
        <v>1000</v>
      </c>
      <c r="C38" s="1">
        <f>IF(J37&lt;参数!B$6,C37+B38,B38)</f>
        <v>37000</v>
      </c>
      <c r="D38" s="12">
        <v>2.6673</v>
      </c>
      <c r="E38" s="3" t="s">
        <v>42</v>
      </c>
      <c r="F38" s="3">
        <f t="shared" si="0"/>
        <v>374.87346755145654</v>
      </c>
      <c r="G38" s="3">
        <f>IF(B38/(1+参数!B$4)/D38*参数!B$4&lt;参数!B$3,参数!B$3,B38/(1+参数!B$4)/D38*参数!B$4)</f>
        <v>0.1</v>
      </c>
      <c r="H38" s="15">
        <f>IF(J37&lt;参数!B$6,H37+F38,F38)+IFERROR(E38*H37,0)</f>
        <v>20096.731739622533</v>
      </c>
      <c r="I38" s="15">
        <f t="shared" si="1"/>
        <v>53604.012569095183</v>
      </c>
      <c r="J38" s="8">
        <f t="shared" si="2"/>
        <v>0.44875709646203199</v>
      </c>
      <c r="K38" s="1">
        <f>IF(J38&gt;参数!B$6,I38,0)</f>
        <v>0</v>
      </c>
      <c r="L38" s="1">
        <f t="shared" si="3"/>
        <v>-1000</v>
      </c>
      <c r="M38" s="12">
        <f t="shared" si="4"/>
        <v>2.5545833513956837</v>
      </c>
    </row>
    <row r="39" spans="1:13" x14ac:dyDescent="0.15">
      <c r="A39" s="2">
        <v>40207</v>
      </c>
      <c r="B39" s="1">
        <f>参数!B$2</f>
        <v>1000</v>
      </c>
      <c r="C39" s="1">
        <f>IF(J38&lt;参数!B$6,C38+B39,B39)</f>
        <v>38000</v>
      </c>
      <c r="D39" s="12">
        <v>2.4820000000000002</v>
      </c>
      <c r="E39" s="3" t="s">
        <v>42</v>
      </c>
      <c r="F39" s="3">
        <f t="shared" si="0"/>
        <v>402.8605962933118</v>
      </c>
      <c r="G39" s="3">
        <f>IF(B39/(1+参数!B$4)/D39*参数!B$4&lt;参数!B$3,参数!B$3,B39/(1+参数!B$4)/D39*参数!B$4)</f>
        <v>0.1</v>
      </c>
      <c r="H39" s="15">
        <f>IF(J38&lt;参数!B$6,H38+F39,F39)+IFERROR(E39*H38,0)</f>
        <v>20499.592335915844</v>
      </c>
      <c r="I39" s="15">
        <f t="shared" si="1"/>
        <v>50879.988177743129</v>
      </c>
      <c r="J39" s="8">
        <f t="shared" si="2"/>
        <v>0.33894705730902963</v>
      </c>
      <c r="K39" s="1">
        <f>IF(J39&gt;参数!B$6,I39,0)</f>
        <v>0</v>
      </c>
      <c r="L39" s="1">
        <f t="shared" si="3"/>
        <v>-1000</v>
      </c>
      <c r="M39" s="12">
        <f t="shared" si="4"/>
        <v>2.3771138897627142</v>
      </c>
    </row>
    <row r="40" spans="1:13" x14ac:dyDescent="0.15">
      <c r="A40" s="2">
        <v>40235</v>
      </c>
      <c r="B40" s="1">
        <f>参数!B$2</f>
        <v>1000</v>
      </c>
      <c r="C40" s="1">
        <f>IF(J39&lt;参数!B$6,C39+B40,B40)</f>
        <v>39000</v>
      </c>
      <c r="D40" s="12">
        <v>2.5488</v>
      </c>
      <c r="E40" s="3" t="s">
        <v>42</v>
      </c>
      <c r="F40" s="3">
        <f t="shared" si="0"/>
        <v>392.30225988700568</v>
      </c>
      <c r="G40" s="3">
        <f>IF(B40/(1+参数!B$4)/D40*参数!B$4&lt;参数!B$3,参数!B$3,B40/(1+参数!B$4)/D40*参数!B$4)</f>
        <v>0.1</v>
      </c>
      <c r="H40" s="15">
        <f>IF(J39&lt;参数!B$6,H39+F40,F40)+IFERROR(E40*H39,0)</f>
        <v>20891.894595802849</v>
      </c>
      <c r="I40" s="15">
        <f t="shared" si="1"/>
        <v>53249.260945782298</v>
      </c>
      <c r="J40" s="8">
        <f t="shared" si="2"/>
        <v>0.36536566527646919</v>
      </c>
      <c r="K40" s="1">
        <f>IF(J40&gt;参数!B$6,I40,0)</f>
        <v>0</v>
      </c>
      <c r="L40" s="1">
        <f t="shared" si="3"/>
        <v>-1000</v>
      </c>
      <c r="M40" s="12">
        <f t="shared" si="4"/>
        <v>2.4410910081495589</v>
      </c>
    </row>
    <row r="41" spans="1:13" x14ac:dyDescent="0.15">
      <c r="A41" s="2">
        <v>40268</v>
      </c>
      <c r="B41" s="1">
        <f>参数!B$2</f>
        <v>1000</v>
      </c>
      <c r="C41" s="1">
        <f>IF(J40&lt;参数!B$6,C40+B41,B41)</f>
        <v>40000</v>
      </c>
      <c r="D41" s="12">
        <v>2.5590000000000002</v>
      </c>
      <c r="E41" s="3" t="s">
        <v>42</v>
      </c>
      <c r="F41" s="3">
        <f t="shared" si="0"/>
        <v>390.73856975381005</v>
      </c>
      <c r="G41" s="3">
        <f>IF(B41/(1+参数!B$4)/D41*参数!B$4&lt;参数!B$3,参数!B$3,B41/(1+参数!B$4)/D41*参数!B$4)</f>
        <v>0.1</v>
      </c>
      <c r="H41" s="15">
        <f>IF(J40&lt;参数!B$6,H40+F41,F41)+IFERROR(E41*H40,0)</f>
        <v>21282.633165556657</v>
      </c>
      <c r="I41" s="15">
        <f t="shared" si="1"/>
        <v>54462.258270659491</v>
      </c>
      <c r="J41" s="8">
        <f t="shared" si="2"/>
        <v>0.36155645676648729</v>
      </c>
      <c r="K41" s="1">
        <f>IF(J41&gt;参数!B$6,I41,0)</f>
        <v>0</v>
      </c>
      <c r="L41" s="1">
        <f t="shared" si="3"/>
        <v>-1000</v>
      </c>
      <c r="M41" s="12">
        <f t="shared" si="4"/>
        <v>2.4508599693403648</v>
      </c>
    </row>
    <row r="42" spans="1:13" x14ac:dyDescent="0.15">
      <c r="A42" s="2">
        <v>40298</v>
      </c>
      <c r="B42" s="1">
        <f>参数!B$2</f>
        <v>1000</v>
      </c>
      <c r="C42" s="1">
        <f>IF(J41&lt;参数!B$6,C41+B42,B42)</f>
        <v>41000</v>
      </c>
      <c r="D42" s="12">
        <v>2.3690000000000002</v>
      </c>
      <c r="E42" s="3" t="s">
        <v>42</v>
      </c>
      <c r="F42" s="3">
        <f t="shared" si="0"/>
        <v>422.07682566483743</v>
      </c>
      <c r="G42" s="3">
        <f>IF(B42/(1+参数!B$4)/D42*参数!B$4&lt;参数!B$3,参数!B$3,B42/(1+参数!B$4)/D42*参数!B$4)</f>
        <v>0.1</v>
      </c>
      <c r="H42" s="15">
        <f>IF(J41&lt;参数!B$6,H41+F42,F42)+IFERROR(E42*H41,0)</f>
        <v>21704.709991221494</v>
      </c>
      <c r="I42" s="15">
        <f t="shared" si="1"/>
        <v>51418.457969203722</v>
      </c>
      <c r="J42" s="8">
        <f t="shared" si="2"/>
        <v>0.25410873095618824</v>
      </c>
      <c r="K42" s="1">
        <f>IF(J42&gt;参数!B$6,I42,0)</f>
        <v>0</v>
      </c>
      <c r="L42" s="1">
        <f t="shared" si="3"/>
        <v>-1000</v>
      </c>
      <c r="M42" s="12">
        <f t="shared" si="4"/>
        <v>2.2688891236292785</v>
      </c>
    </row>
    <row r="43" spans="1:13" x14ac:dyDescent="0.15">
      <c r="A43" s="2">
        <v>40329</v>
      </c>
      <c r="B43" s="1">
        <f>参数!B$2</f>
        <v>1000</v>
      </c>
      <c r="C43" s="1">
        <f>IF(J42&lt;参数!B$6,C42+B43,B43)</f>
        <v>42000</v>
      </c>
      <c r="D43" s="12">
        <v>2.2770000000000001</v>
      </c>
      <c r="E43" s="3" t="s">
        <v>42</v>
      </c>
      <c r="F43" s="3">
        <f t="shared" si="0"/>
        <v>439.13043478260863</v>
      </c>
      <c r="G43" s="3">
        <f>IF(B43/(1+参数!B$4)/D43*参数!B$4&lt;参数!B$3,参数!B$3,B43/(1+参数!B$4)/D43*参数!B$4)</f>
        <v>0.1</v>
      </c>
      <c r="H43" s="15">
        <f>IF(J42&lt;参数!B$6,H42+F43,F43)+IFERROR(E43*H42,0)</f>
        <v>22143.840426004102</v>
      </c>
      <c r="I43" s="15">
        <f t="shared" si="1"/>
        <v>50421.524650011343</v>
      </c>
      <c r="J43" s="8">
        <f t="shared" si="2"/>
        <v>0.20051249166693674</v>
      </c>
      <c r="K43" s="1">
        <f>IF(J43&gt;参数!B$6,I43,0)</f>
        <v>0</v>
      </c>
      <c r="L43" s="1">
        <f t="shared" si="3"/>
        <v>-1000</v>
      </c>
      <c r="M43" s="12">
        <f t="shared" si="4"/>
        <v>2.1807769246533839</v>
      </c>
    </row>
    <row r="44" spans="1:13" x14ac:dyDescent="0.15">
      <c r="A44" s="2">
        <v>40359</v>
      </c>
      <c r="B44" s="1">
        <f>参数!B$2</f>
        <v>1000</v>
      </c>
      <c r="C44" s="1">
        <f>IF(J43&lt;参数!B$6,C43+B44,B44)</f>
        <v>43000</v>
      </c>
      <c r="D44" s="12">
        <v>2.1280000000000001</v>
      </c>
      <c r="E44" s="3" t="s">
        <v>42</v>
      </c>
      <c r="F44" s="3">
        <f t="shared" si="0"/>
        <v>469.87781954887214</v>
      </c>
      <c r="G44" s="3">
        <f>IF(B44/(1+参数!B$4)/D44*参数!B$4&lt;参数!B$3,参数!B$3,B44/(1+参数!B$4)/D44*参数!B$4)</f>
        <v>0.1</v>
      </c>
      <c r="H44" s="15">
        <f>IF(J43&lt;参数!B$6,H43+F44,F44)+IFERROR(E44*H43,0)</f>
        <v>22613.718245552976</v>
      </c>
      <c r="I44" s="15">
        <f t="shared" si="1"/>
        <v>48121.992426536737</v>
      </c>
      <c r="J44" s="8">
        <f t="shared" si="2"/>
        <v>0.1191161029427148</v>
      </c>
      <c r="K44" s="1">
        <f>IF(J44&gt;参数!B$6,I44,0)</f>
        <v>0</v>
      </c>
      <c r="L44" s="1">
        <f t="shared" si="3"/>
        <v>-1000</v>
      </c>
      <c r="M44" s="12">
        <f t="shared" si="4"/>
        <v>2.0380734719641636</v>
      </c>
    </row>
    <row r="45" spans="1:13" x14ac:dyDescent="0.15">
      <c r="A45" s="2">
        <v>40389</v>
      </c>
      <c r="B45" s="1">
        <f>参数!B$2</f>
        <v>1000</v>
      </c>
      <c r="C45" s="1">
        <f>IF(J44&lt;参数!B$6,C44+B45,B45)</f>
        <v>44000</v>
      </c>
      <c r="D45" s="12">
        <v>2.3210000000000002</v>
      </c>
      <c r="E45" s="3" t="s">
        <v>42</v>
      </c>
      <c r="F45" s="3">
        <f t="shared" si="0"/>
        <v>430.80568720379142</v>
      </c>
      <c r="G45" s="3">
        <f>IF(B45/(1+参数!B$4)/D45*参数!B$4&lt;参数!B$3,参数!B$3,B45/(1+参数!B$4)/D45*参数!B$4)</f>
        <v>0.1</v>
      </c>
      <c r="H45" s="15">
        <f>IF(J44&lt;参数!B$6,H44+F45,F45)+IFERROR(E45*H44,0)</f>
        <v>23044.523932756769</v>
      </c>
      <c r="I45" s="15">
        <f t="shared" si="1"/>
        <v>53486.340047928461</v>
      </c>
      <c r="J45" s="8">
        <f t="shared" si="2"/>
        <v>0.21559863745291952</v>
      </c>
      <c r="K45" s="1">
        <f>IF(J45&gt;参数!B$6,I45,0)</f>
        <v>0</v>
      </c>
      <c r="L45" s="1">
        <f t="shared" si="3"/>
        <v>-1000</v>
      </c>
      <c r="M45" s="12">
        <f t="shared" si="4"/>
        <v>2.2229175415548981</v>
      </c>
    </row>
    <row r="46" spans="1:13" x14ac:dyDescent="0.15">
      <c r="A46" s="2">
        <v>40421</v>
      </c>
      <c r="B46" s="1">
        <f>参数!B$2</f>
        <v>1000</v>
      </c>
      <c r="C46" s="1">
        <f>IF(J45&lt;参数!B$6,C45+B46,B46)</f>
        <v>45000</v>
      </c>
      <c r="D46" s="12">
        <v>2.3730000000000002</v>
      </c>
      <c r="E46" s="3" t="s">
        <v>42</v>
      </c>
      <c r="F46" s="3">
        <f t="shared" si="0"/>
        <v>421.36536030341335</v>
      </c>
      <c r="G46" s="3">
        <f>IF(B46/(1+参数!B$4)/D46*参数!B$4&lt;参数!B$3,参数!B$3,B46/(1+参数!B$4)/D46*参数!B$4)</f>
        <v>0.1</v>
      </c>
      <c r="H46" s="15">
        <f>IF(J45&lt;参数!B$6,H45+F46,F46)+IFERROR(E46*H45,0)</f>
        <v>23465.889293060183</v>
      </c>
      <c r="I46" s="15">
        <f t="shared" si="1"/>
        <v>55684.555292431818</v>
      </c>
      <c r="J46" s="8">
        <f t="shared" si="2"/>
        <v>0.23743456205404034</v>
      </c>
      <c r="K46" s="1">
        <f>IF(J46&gt;参数!B$6,I46,0)</f>
        <v>0</v>
      </c>
      <c r="L46" s="1">
        <f t="shared" si="3"/>
        <v>-1000</v>
      </c>
      <c r="M46" s="12">
        <f t="shared" si="4"/>
        <v>2.2727200888021426</v>
      </c>
    </row>
    <row r="47" spans="1:13" x14ac:dyDescent="0.15">
      <c r="A47" s="2">
        <v>40451</v>
      </c>
      <c r="B47" s="1">
        <f>参数!B$2</f>
        <v>1000</v>
      </c>
      <c r="C47" s="1">
        <f>IF(J46&lt;参数!B$6,C46+B47,B47)</f>
        <v>46000</v>
      </c>
      <c r="D47" s="12">
        <v>2.3650000000000002</v>
      </c>
      <c r="E47" s="3" t="s">
        <v>42</v>
      </c>
      <c r="F47" s="3">
        <f t="shared" si="0"/>
        <v>422.79069767441854</v>
      </c>
      <c r="G47" s="3">
        <f>IF(B47/(1+参数!B$4)/D47*参数!B$4&lt;参数!B$3,参数!B$3,B47/(1+参数!B$4)/D47*参数!B$4)</f>
        <v>0.1</v>
      </c>
      <c r="H47" s="15">
        <f>IF(J46&lt;参数!B$6,H46+F47,F47)+IFERROR(E47*H46,0)</f>
        <v>23888.679990734603</v>
      </c>
      <c r="I47" s="15">
        <f t="shared" si="1"/>
        <v>56496.728178087338</v>
      </c>
      <c r="J47" s="8">
        <f t="shared" si="2"/>
        <v>0.22818974300189865</v>
      </c>
      <c r="K47" s="1">
        <f>IF(J47&gt;参数!B$6,I47,0)</f>
        <v>0</v>
      </c>
      <c r="L47" s="1">
        <f t="shared" si="3"/>
        <v>-1000</v>
      </c>
      <c r="M47" s="12">
        <f t="shared" si="4"/>
        <v>2.2650581584564127</v>
      </c>
    </row>
    <row r="48" spans="1:13" x14ac:dyDescent="0.15">
      <c r="A48" s="2">
        <v>40480</v>
      </c>
      <c r="B48" s="1">
        <f>参数!B$2</f>
        <v>1000</v>
      </c>
      <c r="C48" s="1">
        <f>IF(J47&lt;参数!B$6,C47+B48,B48)</f>
        <v>47000</v>
      </c>
      <c r="D48" s="12">
        <v>2.617</v>
      </c>
      <c r="E48" s="3" t="s">
        <v>42</v>
      </c>
      <c r="F48" s="3">
        <f t="shared" si="0"/>
        <v>382.07871608712264</v>
      </c>
      <c r="G48" s="3">
        <f>IF(B48/(1+参数!B$4)/D48*参数!B$4&lt;参数!B$3,参数!B$3,B48/(1+参数!B$4)/D48*参数!B$4)</f>
        <v>0.1</v>
      </c>
      <c r="H48" s="15">
        <f>IF(J47&lt;参数!B$6,H47+F48,F48)+IFERROR(E48*H47,0)</f>
        <v>24270.758706821725</v>
      </c>
      <c r="I48" s="15">
        <f t="shared" si="1"/>
        <v>63516.575535752454</v>
      </c>
      <c r="J48" s="8">
        <f t="shared" si="2"/>
        <v>0.35141650076069042</v>
      </c>
      <c r="K48" s="1">
        <f>IF(J48&gt;参数!B$6,I48,0)</f>
        <v>0</v>
      </c>
      <c r="L48" s="1">
        <f t="shared" si="3"/>
        <v>-1000</v>
      </c>
      <c r="M48" s="12">
        <f t="shared" si="4"/>
        <v>2.5064089643469054</v>
      </c>
    </row>
    <row r="49" spans="1:13" x14ac:dyDescent="0.15">
      <c r="A49" s="2">
        <v>40512</v>
      </c>
      <c r="B49" s="1">
        <f>参数!B$2</f>
        <v>1000</v>
      </c>
      <c r="C49" s="1">
        <f>IF(J48&lt;参数!B$6,C48+B49,B49)</f>
        <v>48000</v>
      </c>
      <c r="D49" s="12">
        <v>2.5249999999999999</v>
      </c>
      <c r="E49" s="3" t="s">
        <v>42</v>
      </c>
      <c r="F49" s="3">
        <f t="shared" si="0"/>
        <v>396</v>
      </c>
      <c r="G49" s="3">
        <f>IF(B49/(1+参数!B$4)/D49*参数!B$4&lt;参数!B$3,参数!B$3,B49/(1+参数!B$4)/D49*参数!B$4)</f>
        <v>0.1</v>
      </c>
      <c r="H49" s="15">
        <f>IF(J48&lt;参数!B$6,H48+F49,F49)+IFERROR(E49*H48,0)</f>
        <v>24666.758706821725</v>
      </c>
      <c r="I49" s="15">
        <f t="shared" si="1"/>
        <v>62283.565734724856</v>
      </c>
      <c r="J49" s="8">
        <f t="shared" si="2"/>
        <v>0.29757428614010117</v>
      </c>
      <c r="K49" s="1">
        <f>IF(J49&gt;参数!B$6,I49,0)</f>
        <v>0</v>
      </c>
      <c r="L49" s="1">
        <f t="shared" si="3"/>
        <v>-1000</v>
      </c>
      <c r="M49" s="12">
        <f t="shared" si="4"/>
        <v>2.4182967653710108</v>
      </c>
    </row>
    <row r="50" spans="1:13" x14ac:dyDescent="0.15">
      <c r="A50" s="2">
        <v>40543</v>
      </c>
      <c r="B50" s="1">
        <f>参数!B$2</f>
        <v>1000</v>
      </c>
      <c r="C50" s="1">
        <f>IF(J49&lt;参数!B$6,C49+B50,B50)</f>
        <v>49000</v>
      </c>
      <c r="D50" s="12">
        <v>2.4849999999999999</v>
      </c>
      <c r="E50" s="3" t="s">
        <v>42</v>
      </c>
      <c r="F50" s="3">
        <f t="shared" si="0"/>
        <v>402.37424547283706</v>
      </c>
      <c r="G50" s="3">
        <f>IF(B50/(1+参数!B$4)/D50*参数!B$4&lt;参数!B$3,参数!B$3,B50/(1+参数!B$4)/D50*参数!B$4)</f>
        <v>0.1</v>
      </c>
      <c r="H50" s="15">
        <f>IF(J49&lt;参数!B$6,H49+F50,F50)+IFERROR(E50*H49,0)</f>
        <v>25069.132952294563</v>
      </c>
      <c r="I50" s="15">
        <f t="shared" si="1"/>
        <v>62296.795386451988</v>
      </c>
      <c r="J50" s="8">
        <f t="shared" si="2"/>
        <v>0.27136317115208142</v>
      </c>
      <c r="K50" s="1">
        <f>IF(J50&gt;参数!B$6,I50,0)</f>
        <v>0</v>
      </c>
      <c r="L50" s="1">
        <f t="shared" si="3"/>
        <v>-1000</v>
      </c>
      <c r="M50" s="12">
        <f t="shared" si="4"/>
        <v>2.3799871136423612</v>
      </c>
    </row>
    <row r="51" spans="1:13" x14ac:dyDescent="0.15">
      <c r="A51" s="2">
        <v>40574</v>
      </c>
      <c r="B51" s="1">
        <f>参数!B$2</f>
        <v>1000</v>
      </c>
      <c r="C51" s="1">
        <f>IF(J50&lt;参数!B$6,C50+B51,B51)</f>
        <v>50000</v>
      </c>
      <c r="D51" s="12">
        <v>2.4750000000000001</v>
      </c>
      <c r="E51" s="3" t="s">
        <v>42</v>
      </c>
      <c r="F51" s="3">
        <f t="shared" si="0"/>
        <v>404</v>
      </c>
      <c r="G51" s="3">
        <f>IF(B51/(1+参数!B$4)/D51*参数!B$4&lt;参数!B$3,参数!B$3,B51/(1+参数!B$4)/D51*参数!B$4)</f>
        <v>0.1</v>
      </c>
      <c r="H51" s="15">
        <f>IF(J50&lt;参数!B$6,H50+F51,F51)+IFERROR(E51*H50,0)</f>
        <v>25473.132952294563</v>
      </c>
      <c r="I51" s="15">
        <f t="shared" si="1"/>
        <v>63046.004056929043</v>
      </c>
      <c r="J51" s="8">
        <f t="shared" si="2"/>
        <v>0.26092008113858078</v>
      </c>
      <c r="K51" s="1">
        <f>IF(J51&gt;参数!B$6,I51,0)</f>
        <v>0</v>
      </c>
      <c r="L51" s="1">
        <f t="shared" si="3"/>
        <v>-1000</v>
      </c>
      <c r="M51" s="12">
        <f t="shared" si="4"/>
        <v>2.3704097007101992</v>
      </c>
    </row>
    <row r="52" spans="1:13" x14ac:dyDescent="0.15">
      <c r="A52" s="2">
        <v>40602</v>
      </c>
      <c r="B52" s="1">
        <f>参数!B$2</f>
        <v>1000</v>
      </c>
      <c r="C52" s="1">
        <f>IF(J51&lt;参数!B$6,C51+B52,B52)</f>
        <v>51000</v>
      </c>
      <c r="D52" s="12">
        <v>2.6360000000000001</v>
      </c>
      <c r="E52" s="3" t="s">
        <v>42</v>
      </c>
      <c r="F52" s="3">
        <f t="shared" si="0"/>
        <v>379.32473444613049</v>
      </c>
      <c r="G52" s="3">
        <f>IF(B52/(1+参数!B$4)/D52*参数!B$4&lt;参数!B$3,参数!B$3,B52/(1+参数!B$4)/D52*参数!B$4)</f>
        <v>0.1</v>
      </c>
      <c r="H52" s="15">
        <f>IF(J51&lt;参数!B$6,H51+F52,F52)+IFERROR(E52*H51,0)</f>
        <v>25852.457686740694</v>
      </c>
      <c r="I52" s="15">
        <f t="shared" si="1"/>
        <v>68147.078462248479</v>
      </c>
      <c r="J52" s="8">
        <f t="shared" si="2"/>
        <v>0.33621722474997018</v>
      </c>
      <c r="K52" s="1">
        <f>IF(J52&gt;参数!B$6,I52,0)</f>
        <v>0</v>
      </c>
      <c r="L52" s="1">
        <f t="shared" si="3"/>
        <v>-1000</v>
      </c>
      <c r="M52" s="12">
        <f t="shared" si="4"/>
        <v>2.524606048918014</v>
      </c>
    </row>
    <row r="53" spans="1:13" x14ac:dyDescent="0.15">
      <c r="A53" s="2">
        <v>40633</v>
      </c>
      <c r="B53" s="1">
        <f>参数!B$2</f>
        <v>1000</v>
      </c>
      <c r="C53" s="1">
        <f>IF(J52&lt;参数!B$6,C52+B53,B53)</f>
        <v>52000</v>
      </c>
      <c r="D53" s="12">
        <v>2.5680000000000001</v>
      </c>
      <c r="E53" s="3" t="s">
        <v>42</v>
      </c>
      <c r="F53" s="3">
        <f t="shared" si="0"/>
        <v>389.36915887850466</v>
      </c>
      <c r="G53" s="3">
        <f>IF(B53/(1+参数!B$4)/D53*参数!B$4&lt;参数!B$3,参数!B$3,B53/(1+参数!B$4)/D53*参数!B$4)</f>
        <v>0.1</v>
      </c>
      <c r="H53" s="15">
        <f>IF(J52&lt;参数!B$6,H52+F53,F53)+IFERROR(E53*H52,0)</f>
        <v>26241.826845619198</v>
      </c>
      <c r="I53" s="15">
        <f t="shared" si="1"/>
        <v>67389.011339550096</v>
      </c>
      <c r="J53" s="8">
        <f t="shared" si="2"/>
        <v>0.29594252576057878</v>
      </c>
      <c r="K53" s="1">
        <f>IF(J53&gt;参数!B$6,I53,0)</f>
        <v>0</v>
      </c>
      <c r="L53" s="1">
        <f t="shared" si="3"/>
        <v>-1000</v>
      </c>
      <c r="M53" s="12">
        <f t="shared" si="4"/>
        <v>2.4594796409793096</v>
      </c>
    </row>
    <row r="54" spans="1:13" x14ac:dyDescent="0.15">
      <c r="A54" s="2">
        <v>40662</v>
      </c>
      <c r="B54" s="1">
        <f>参数!B$2</f>
        <v>1000</v>
      </c>
      <c r="C54" s="1">
        <f>IF(J53&lt;参数!B$6,C53+B54,B54)</f>
        <v>53000</v>
      </c>
      <c r="D54" s="12">
        <v>2.544</v>
      </c>
      <c r="E54" s="3" t="s">
        <v>42</v>
      </c>
      <c r="F54" s="3">
        <f t="shared" si="0"/>
        <v>393.04245283018867</v>
      </c>
      <c r="G54" s="3">
        <f>IF(B54/(1+参数!B$4)/D54*参数!B$4&lt;参数!B$3,参数!B$3,B54/(1+参数!B$4)/D54*参数!B$4)</f>
        <v>0.1</v>
      </c>
      <c r="H54" s="15">
        <f>IF(J53&lt;参数!B$6,H53+F54,F54)+IFERROR(E54*H53,0)</f>
        <v>26634.869298449386</v>
      </c>
      <c r="I54" s="15">
        <f t="shared" si="1"/>
        <v>67759.107495255244</v>
      </c>
      <c r="J54" s="8">
        <f t="shared" si="2"/>
        <v>0.27847372632557055</v>
      </c>
      <c r="K54" s="1">
        <f>IF(J54&gt;参数!B$6,I54,0)</f>
        <v>0</v>
      </c>
      <c r="L54" s="1">
        <f t="shared" si="3"/>
        <v>-1000</v>
      </c>
      <c r="M54" s="12">
        <f t="shared" si="4"/>
        <v>2.4364938499421198</v>
      </c>
    </row>
    <row r="55" spans="1:13" x14ac:dyDescent="0.15">
      <c r="A55" s="2">
        <v>40694</v>
      </c>
      <c r="B55" s="1">
        <f>参数!B$2</f>
        <v>1000</v>
      </c>
      <c r="C55" s="1">
        <f>IF(J54&lt;参数!B$6,C54+B55,B55)</f>
        <v>54000</v>
      </c>
      <c r="D55" s="12">
        <v>2.4289999999999998</v>
      </c>
      <c r="E55" s="3" t="s">
        <v>42</v>
      </c>
      <c r="F55" s="3">
        <f t="shared" si="0"/>
        <v>411.65088513791687</v>
      </c>
      <c r="G55" s="3">
        <f>IF(B55/(1+参数!B$4)/D55*参数!B$4&lt;参数!B$3,参数!B$3,B55/(1+参数!B$4)/D55*参数!B$4)</f>
        <v>0.1</v>
      </c>
      <c r="H55" s="15">
        <f>IF(J54&lt;参数!B$6,H54+F55,F55)+IFERROR(E55*H54,0)</f>
        <v>27046.520183587305</v>
      </c>
      <c r="I55" s="15">
        <f t="shared" si="1"/>
        <v>65695.997525933562</v>
      </c>
      <c r="J55" s="8">
        <f t="shared" si="2"/>
        <v>0.21659254677654749</v>
      </c>
      <c r="K55" s="1">
        <f>IF(J55&gt;参数!B$6,I55,0)</f>
        <v>0</v>
      </c>
      <c r="L55" s="1">
        <f t="shared" si="3"/>
        <v>-1000</v>
      </c>
      <c r="M55" s="12">
        <f t="shared" si="4"/>
        <v>2.3263536012222517</v>
      </c>
    </row>
    <row r="56" spans="1:13" x14ac:dyDescent="0.15">
      <c r="A56" s="2">
        <v>40724</v>
      </c>
      <c r="B56" s="1">
        <f>参数!B$2</f>
        <v>1000</v>
      </c>
      <c r="C56" s="1">
        <f>IF(J55&lt;参数!B$6,C55+B56,B56)</f>
        <v>55000</v>
      </c>
      <c r="D56" s="12">
        <v>2.4910000000000001</v>
      </c>
      <c r="E56" s="3" t="s">
        <v>42</v>
      </c>
      <c r="F56" s="3">
        <f t="shared" si="0"/>
        <v>401.4050582095544</v>
      </c>
      <c r="G56" s="3">
        <f>IF(B56/(1+参数!B$4)/D56*参数!B$4&lt;参数!B$3,参数!B$3,B56/(1+参数!B$4)/D56*参数!B$4)</f>
        <v>0.1</v>
      </c>
      <c r="H56" s="15">
        <f>IF(J55&lt;参数!B$6,H55+F56,F56)+IFERROR(E56*H55,0)</f>
        <v>27447.92524179686</v>
      </c>
      <c r="I56" s="15">
        <f t="shared" si="1"/>
        <v>68372.781777315977</v>
      </c>
      <c r="J56" s="8">
        <f t="shared" si="2"/>
        <v>0.24314148686029058</v>
      </c>
      <c r="K56" s="1">
        <f>IF(J56&gt;参数!B$6,I56,0)</f>
        <v>0</v>
      </c>
      <c r="L56" s="1">
        <f t="shared" si="3"/>
        <v>-1000</v>
      </c>
      <c r="M56" s="12">
        <f t="shared" si="4"/>
        <v>2.385733561401659</v>
      </c>
    </row>
    <row r="57" spans="1:13" x14ac:dyDescent="0.15">
      <c r="A57" s="2">
        <v>40753</v>
      </c>
      <c r="B57" s="1">
        <f>参数!B$2</f>
        <v>1000</v>
      </c>
      <c r="C57" s="1">
        <f>IF(J56&lt;参数!B$6,C56+B57,B57)</f>
        <v>56000</v>
      </c>
      <c r="D57" s="12">
        <v>2.4950000000000001</v>
      </c>
      <c r="E57" s="3" t="s">
        <v>42</v>
      </c>
      <c r="F57" s="3">
        <f t="shared" si="0"/>
        <v>400.76152304609218</v>
      </c>
      <c r="G57" s="3">
        <f>IF(B57/(1+参数!B$4)/D57*参数!B$4&lt;参数!B$3,参数!B$3,B57/(1+参数!B$4)/D57*参数!B$4)</f>
        <v>0.1</v>
      </c>
      <c r="H57" s="15">
        <f>IF(J56&lt;参数!B$6,H56+F57,F57)+IFERROR(E57*H56,0)</f>
        <v>27848.686764842951</v>
      </c>
      <c r="I57" s="15">
        <f t="shared" si="1"/>
        <v>69482.473478283166</v>
      </c>
      <c r="J57" s="8">
        <f t="shared" si="2"/>
        <v>0.24075845496934223</v>
      </c>
      <c r="K57" s="1">
        <f>IF(J57&gt;参数!B$6,I57,0)</f>
        <v>0</v>
      </c>
      <c r="L57" s="1">
        <f t="shared" si="3"/>
        <v>-1000</v>
      </c>
      <c r="M57" s="12">
        <f t="shared" si="4"/>
        <v>2.389564526574524</v>
      </c>
    </row>
    <row r="58" spans="1:13" x14ac:dyDescent="0.15">
      <c r="A58" s="2">
        <v>40786</v>
      </c>
      <c r="B58" s="1">
        <f>参数!B$2</f>
        <v>1000</v>
      </c>
      <c r="C58" s="1">
        <f>IF(J57&lt;参数!B$6,C57+B58,B58)</f>
        <v>57000</v>
      </c>
      <c r="D58" s="12">
        <v>2.4750000000000001</v>
      </c>
      <c r="E58" s="3" t="s">
        <v>42</v>
      </c>
      <c r="F58" s="3">
        <f t="shared" si="0"/>
        <v>404</v>
      </c>
      <c r="G58" s="3">
        <f>IF(B58/(1+参数!B$4)/D58*参数!B$4&lt;参数!B$3,参数!B$3,B58/(1+参数!B$4)/D58*参数!B$4)</f>
        <v>0.1</v>
      </c>
      <c r="H58" s="15">
        <f>IF(J57&lt;参数!B$6,H57+F58,F58)+IFERROR(E58*H57,0)</f>
        <v>28252.686764842951</v>
      </c>
      <c r="I58" s="15">
        <f t="shared" si="1"/>
        <v>69925.399742986308</v>
      </c>
      <c r="J58" s="8">
        <f t="shared" si="2"/>
        <v>0.22676139899975989</v>
      </c>
      <c r="K58" s="1">
        <f>IF(J58&gt;参数!B$6,I58,0)</f>
        <v>0</v>
      </c>
      <c r="L58" s="1">
        <f t="shared" si="3"/>
        <v>-1000</v>
      </c>
      <c r="M58" s="12">
        <f t="shared" si="4"/>
        <v>2.3704097007101992</v>
      </c>
    </row>
    <row r="59" spans="1:13" x14ac:dyDescent="0.15">
      <c r="A59" s="2">
        <v>40816</v>
      </c>
      <c r="B59" s="1">
        <f>参数!B$2</f>
        <v>1000</v>
      </c>
      <c r="C59" s="1">
        <f>IF(J58&lt;参数!B$6,C58+B59,B59)</f>
        <v>58000</v>
      </c>
      <c r="D59" s="12">
        <v>2.2890000000000001</v>
      </c>
      <c r="E59" s="3" t="s">
        <v>42</v>
      </c>
      <c r="F59" s="3">
        <f t="shared" si="0"/>
        <v>436.82830930537347</v>
      </c>
      <c r="G59" s="3">
        <f>IF(B59/(1+参数!B$4)/D59*参数!B$4&lt;参数!B$3,参数!B$3,B59/(1+参数!B$4)/D59*参数!B$4)</f>
        <v>0.1</v>
      </c>
      <c r="H59" s="15">
        <f>IF(J58&lt;参数!B$6,H58+F59,F59)+IFERROR(E59*H58,0)</f>
        <v>28689.515074148323</v>
      </c>
      <c r="I59" s="15">
        <f t="shared" si="1"/>
        <v>65670.300004725519</v>
      </c>
      <c r="J59" s="8">
        <f t="shared" si="2"/>
        <v>0.1322465518056124</v>
      </c>
      <c r="K59" s="1">
        <f>IF(J59&gt;参数!B$6,I59,0)</f>
        <v>0</v>
      </c>
      <c r="L59" s="1">
        <f t="shared" si="3"/>
        <v>-1000</v>
      </c>
      <c r="M59" s="12">
        <f t="shared" si="4"/>
        <v>2.1922698201719784</v>
      </c>
    </row>
    <row r="60" spans="1:13" x14ac:dyDescent="0.15">
      <c r="A60" s="2">
        <v>40847</v>
      </c>
      <c r="B60" s="1">
        <f>参数!B$2</f>
        <v>1000</v>
      </c>
      <c r="C60" s="1">
        <f>IF(J59&lt;参数!B$6,C59+B60,B60)</f>
        <v>59000</v>
      </c>
      <c r="D60" s="12">
        <v>2.363</v>
      </c>
      <c r="E60" s="3" t="s">
        <v>42</v>
      </c>
      <c r="F60" s="3">
        <f t="shared" si="0"/>
        <v>423.14853999153615</v>
      </c>
      <c r="G60" s="3">
        <f>IF(B60/(1+参数!B$4)/D60*参数!B$4&lt;参数!B$3,参数!B$3,B60/(1+参数!B$4)/D60*参数!B$4)</f>
        <v>0.1</v>
      </c>
      <c r="H60" s="15">
        <f>IF(J59&lt;参数!B$6,H59+F60,F60)+IFERROR(E60*H59,0)</f>
        <v>29112.663614139859</v>
      </c>
      <c r="I60" s="15">
        <f t="shared" si="1"/>
        <v>68793.224120212486</v>
      </c>
      <c r="J60" s="8">
        <f t="shared" si="2"/>
        <v>0.16598684949512688</v>
      </c>
      <c r="K60" s="1">
        <f>IF(J60&gt;参数!B$6,I60,0)</f>
        <v>0</v>
      </c>
      <c r="L60" s="1">
        <f t="shared" si="3"/>
        <v>-1000</v>
      </c>
      <c r="M60" s="12">
        <f t="shared" si="4"/>
        <v>2.2631426758699802</v>
      </c>
    </row>
    <row r="61" spans="1:13" x14ac:dyDescent="0.15">
      <c r="A61" s="2">
        <v>40877</v>
      </c>
      <c r="B61" s="1">
        <f>参数!B$2</f>
        <v>1000</v>
      </c>
      <c r="C61" s="1">
        <f>IF(J60&lt;参数!B$6,C60+B61,B61)</f>
        <v>60000</v>
      </c>
      <c r="D61" s="12">
        <v>2.2989999999999999</v>
      </c>
      <c r="E61" s="3" t="s">
        <v>42</v>
      </c>
      <c r="F61" s="3">
        <f t="shared" si="0"/>
        <v>434.9282296650718</v>
      </c>
      <c r="G61" s="3">
        <f>IF(B61/(1+参数!B$4)/D61*参数!B$4&lt;参数!B$3,参数!B$3,B61/(1+参数!B$4)/D61*参数!B$4)</f>
        <v>0.1</v>
      </c>
      <c r="H61" s="15">
        <f>IF(J60&lt;参数!B$6,H60+F61,F61)+IFERROR(E61*H60,0)</f>
        <v>29547.59184380493</v>
      </c>
      <c r="I61" s="15">
        <f t="shared" si="1"/>
        <v>67929.913648907532</v>
      </c>
      <c r="J61" s="8">
        <f t="shared" si="2"/>
        <v>0.13216522748179216</v>
      </c>
      <c r="K61" s="1">
        <f>IF(J61&gt;参数!B$6,I61,0)</f>
        <v>0</v>
      </c>
      <c r="L61" s="1">
        <f t="shared" si="3"/>
        <v>-1000</v>
      </c>
      <c r="M61" s="12">
        <f t="shared" si="4"/>
        <v>2.2018472331041408</v>
      </c>
    </row>
    <row r="62" spans="1:13" x14ac:dyDescent="0.15">
      <c r="A62" s="2">
        <v>40907</v>
      </c>
      <c r="B62" s="1">
        <f>参数!B$2</f>
        <v>1000</v>
      </c>
      <c r="C62" s="1">
        <f>IF(J61&lt;参数!B$6,C61+B62,B62)</f>
        <v>61000</v>
      </c>
      <c r="D62" s="12">
        <v>2.1829999999999998</v>
      </c>
      <c r="E62" s="3" t="s">
        <v>42</v>
      </c>
      <c r="F62" s="3">
        <f t="shared" si="0"/>
        <v>458.03939532753094</v>
      </c>
      <c r="G62" s="3">
        <f>IF(B62/(1+参数!B$4)/D62*参数!B$4&lt;参数!B$3,参数!B$3,B62/(1+参数!B$4)/D62*参数!B$4)</f>
        <v>0.1</v>
      </c>
      <c r="H62" s="15">
        <f>IF(J61&lt;参数!B$6,H61+F62,F62)+IFERROR(E62*H61,0)</f>
        <v>30005.631239132461</v>
      </c>
      <c r="I62" s="15">
        <f t="shared" si="1"/>
        <v>65502.29299502616</v>
      </c>
      <c r="J62" s="8">
        <f t="shared" si="2"/>
        <v>7.3808081885674781E-2</v>
      </c>
      <c r="K62" s="1">
        <f>IF(J62&gt;参数!B$6,I62,0)</f>
        <v>0</v>
      </c>
      <c r="L62" s="1">
        <f t="shared" si="3"/>
        <v>-1000</v>
      </c>
      <c r="M62" s="12">
        <f t="shared" si="4"/>
        <v>2.0907492430910564</v>
      </c>
    </row>
    <row r="63" spans="1:13" x14ac:dyDescent="0.15">
      <c r="A63" s="2">
        <v>40939</v>
      </c>
      <c r="B63" s="1">
        <f>参数!B$2</f>
        <v>1000</v>
      </c>
      <c r="C63" s="1">
        <f>IF(J62&lt;参数!B$6,C62+B63,B63)</f>
        <v>62000</v>
      </c>
      <c r="D63" s="12">
        <v>2.1720000000000002</v>
      </c>
      <c r="E63" s="3" t="s">
        <v>42</v>
      </c>
      <c r="F63" s="3">
        <f t="shared" si="0"/>
        <v>460.35911602209939</v>
      </c>
      <c r="G63" s="3">
        <f>IF(B63/(1+参数!B$4)/D63*参数!B$4&lt;参数!B$3,参数!B$3,B63/(1+参数!B$4)/D63*参数!B$4)</f>
        <v>0.1</v>
      </c>
      <c r="H63" s="15">
        <f>IF(J62&lt;参数!B$6,H62+F63,F63)+IFERROR(E63*H62,0)</f>
        <v>30465.990355154561</v>
      </c>
      <c r="I63" s="15">
        <f t="shared" si="1"/>
        <v>66172.131051395714</v>
      </c>
      <c r="J63" s="8">
        <f t="shared" si="2"/>
        <v>6.7292436312833992E-2</v>
      </c>
      <c r="K63" s="1">
        <f>IF(J63&gt;参数!B$6,I63,0)</f>
        <v>0</v>
      </c>
      <c r="L63" s="1">
        <f t="shared" si="3"/>
        <v>-1000</v>
      </c>
      <c r="M63" s="12">
        <f t="shared" si="4"/>
        <v>2.0802140888656782</v>
      </c>
    </row>
    <row r="64" spans="1:13" x14ac:dyDescent="0.15">
      <c r="A64" s="2">
        <v>40968</v>
      </c>
      <c r="B64" s="1">
        <f>参数!B$2</f>
        <v>1000</v>
      </c>
      <c r="C64" s="1">
        <f>IF(J63&lt;参数!B$6,C63+B64,B64)</f>
        <v>63000</v>
      </c>
      <c r="D64" s="12">
        <v>2.3439999999999999</v>
      </c>
      <c r="E64" s="3" t="s">
        <v>42</v>
      </c>
      <c r="F64" s="3">
        <f t="shared" si="0"/>
        <v>426.57849829351539</v>
      </c>
      <c r="G64" s="3">
        <f>IF(B64/(1+参数!B$4)/D64*参数!B$4&lt;参数!B$3,参数!B$3,B64/(1+参数!B$4)/D64*参数!B$4)</f>
        <v>0.1</v>
      </c>
      <c r="H64" s="15">
        <f>IF(J63&lt;参数!B$6,H63+F64,F64)+IFERROR(E64*H63,0)</f>
        <v>30892.568853448076</v>
      </c>
      <c r="I64" s="15">
        <f t="shared" si="1"/>
        <v>72412.181392482293</v>
      </c>
      <c r="J64" s="8">
        <f t="shared" si="2"/>
        <v>0.14939970464257613</v>
      </c>
      <c r="K64" s="1">
        <f>IF(J64&gt;参数!B$6,I64,0)</f>
        <v>0</v>
      </c>
      <c r="L64" s="1">
        <f t="shared" si="3"/>
        <v>-1000</v>
      </c>
      <c r="M64" s="12">
        <f t="shared" si="4"/>
        <v>2.2449455912988716</v>
      </c>
    </row>
    <row r="65" spans="1:13" x14ac:dyDescent="0.15">
      <c r="A65" s="2">
        <v>40998</v>
      </c>
      <c r="B65" s="1">
        <f>参数!B$2</f>
        <v>1000</v>
      </c>
      <c r="C65" s="1">
        <f>IF(J64&lt;参数!B$6,C64+B65,B65)</f>
        <v>64000</v>
      </c>
      <c r="D65" s="12">
        <v>2.2349999999999999</v>
      </c>
      <c r="E65" s="3" t="s">
        <v>42</v>
      </c>
      <c r="F65" s="3">
        <f t="shared" si="0"/>
        <v>447.3825503355705</v>
      </c>
      <c r="G65" s="3">
        <f>IF(B65/(1+参数!B$4)/D65*参数!B$4&lt;参数!B$3,参数!B$3,B65/(1+参数!B$4)/D65*参数!B$4)</f>
        <v>0.1</v>
      </c>
      <c r="H65" s="15">
        <f>IF(J64&lt;参数!B$6,H64+F65,F65)+IFERROR(E65*H64,0)</f>
        <v>31339.951403783645</v>
      </c>
      <c r="I65" s="15">
        <f t="shared" si="1"/>
        <v>70044.79138745644</v>
      </c>
      <c r="J65" s="8">
        <f t="shared" si="2"/>
        <v>9.4449865429006907E-2</v>
      </c>
      <c r="K65" s="1">
        <f>IF(J65&gt;参数!B$6,I65,0)</f>
        <v>0</v>
      </c>
      <c r="L65" s="1">
        <f t="shared" si="3"/>
        <v>-1000</v>
      </c>
      <c r="M65" s="12">
        <f t="shared" si="4"/>
        <v>2.1405517903383013</v>
      </c>
    </row>
    <row r="66" spans="1:13" x14ac:dyDescent="0.15">
      <c r="A66" s="2">
        <v>41026</v>
      </c>
      <c r="B66" s="1">
        <f>参数!B$2</f>
        <v>1000</v>
      </c>
      <c r="C66" s="1">
        <f>IF(J65&lt;参数!B$6,C65+B66,B66)</f>
        <v>65000</v>
      </c>
      <c r="D66" s="12">
        <v>2.3420000000000001</v>
      </c>
      <c r="E66" s="3" t="s">
        <v>42</v>
      </c>
      <c r="F66" s="3">
        <f t="shared" si="0"/>
        <v>426.94278394534581</v>
      </c>
      <c r="G66" s="3">
        <f>IF(B66/(1+参数!B$4)/D66*参数!B$4&lt;参数!B$3,参数!B$3,B66/(1+参数!B$4)/D66*参数!B$4)</f>
        <v>0.1</v>
      </c>
      <c r="H66" s="15">
        <f>IF(J65&lt;参数!B$6,H65+F66,F66)+IFERROR(E66*H65,0)</f>
        <v>31766.894187728991</v>
      </c>
      <c r="I66" s="15">
        <f t="shared" si="1"/>
        <v>74398.066187661301</v>
      </c>
      <c r="J66" s="8">
        <f t="shared" si="2"/>
        <v>0.14458563365632782</v>
      </c>
      <c r="K66" s="1">
        <f>IF(J66&gt;参数!B$6,I66,0)</f>
        <v>0</v>
      </c>
      <c r="L66" s="1">
        <f t="shared" si="3"/>
        <v>-1000</v>
      </c>
      <c r="M66" s="12">
        <f t="shared" si="4"/>
        <v>2.2430301087124391</v>
      </c>
    </row>
    <row r="67" spans="1:13" x14ac:dyDescent="0.15">
      <c r="A67" s="2">
        <v>41060</v>
      </c>
      <c r="B67" s="1">
        <f>参数!B$2</f>
        <v>1000</v>
      </c>
      <c r="C67" s="1">
        <f>IF(J66&lt;参数!B$6,C66+B67,B67)</f>
        <v>66000</v>
      </c>
      <c r="D67" s="12">
        <v>2.347</v>
      </c>
      <c r="E67" s="3" t="s">
        <v>42</v>
      </c>
      <c r="F67" s="3">
        <f t="shared" si="0"/>
        <v>426.03323391563697</v>
      </c>
      <c r="G67" s="3">
        <f>IF(B67/(1+参数!B$4)/D67*参数!B$4&lt;参数!B$3,参数!B$3,B67/(1+参数!B$4)/D67*参数!B$4)</f>
        <v>0.1</v>
      </c>
      <c r="H67" s="15">
        <f>IF(J66&lt;参数!B$6,H66+F67,F67)+IFERROR(E67*H66,0)</f>
        <v>32192.927421644628</v>
      </c>
      <c r="I67" s="15">
        <f t="shared" si="1"/>
        <v>75556.800658599939</v>
      </c>
      <c r="J67" s="8">
        <f t="shared" si="2"/>
        <v>0.14480000997878695</v>
      </c>
      <c r="K67" s="1">
        <f>IF(J67&gt;参数!B$6,I67,0)</f>
        <v>0</v>
      </c>
      <c r="L67" s="1">
        <f t="shared" si="3"/>
        <v>-1000</v>
      </c>
      <c r="M67" s="12">
        <f t="shared" si="4"/>
        <v>2.2478188151785203</v>
      </c>
    </row>
    <row r="68" spans="1:13" x14ac:dyDescent="0.15">
      <c r="A68" s="2">
        <v>41089</v>
      </c>
      <c r="B68" s="1">
        <f>参数!B$2</f>
        <v>1000</v>
      </c>
      <c r="C68" s="1">
        <f>IF(J67&lt;参数!B$6,C67+B68,B68)</f>
        <v>67000</v>
      </c>
      <c r="D68" s="12">
        <v>2.2290000000000001</v>
      </c>
      <c r="E68" s="3" t="s">
        <v>42</v>
      </c>
      <c r="F68" s="3">
        <f t="shared" ref="F68:F125" si="5">(B68-G68)/D68</f>
        <v>448.58681022880211</v>
      </c>
      <c r="G68" s="3">
        <f>IF(B68/(1+参数!B$4)/D68*参数!B$4&lt;参数!B$3,参数!B$3,B68/(1+参数!B$4)/D68*参数!B$4)</f>
        <v>0.1</v>
      </c>
      <c r="H68" s="15">
        <f>IF(J67&lt;参数!B$6,H67+F68,F68)+IFERROR(E68*H67,0)</f>
        <v>32641.514231873429</v>
      </c>
      <c r="I68" s="15">
        <f t="shared" ref="I68:I125" si="6">D68*H68</f>
        <v>72757.935222845874</v>
      </c>
      <c r="J68" s="8">
        <f t="shared" ref="J68:J125" si="7">I68/C68-1</f>
        <v>8.5939331684266707E-2</v>
      </c>
      <c r="K68" s="1">
        <f>IF(J68&gt;参数!B$6,I68,0)</f>
        <v>0</v>
      </c>
      <c r="L68" s="1">
        <f t="shared" ref="L68:L125" si="8">IF(A68=MAX(A:A),-B68+K68+I68,-B68+K68)</f>
        <v>-1000</v>
      </c>
      <c r="M68" s="12">
        <f t="shared" ref="M68:M125" si="9">M67*(IFERROR(D68+E68,D68))/D67</f>
        <v>2.1348053425790039</v>
      </c>
    </row>
    <row r="69" spans="1:13" x14ac:dyDescent="0.15">
      <c r="A69" s="2">
        <v>41121</v>
      </c>
      <c r="B69" s="1">
        <f>参数!B$2</f>
        <v>1000</v>
      </c>
      <c r="C69" s="1">
        <f>IF(J68&lt;参数!B$6,C68+B69,B69)</f>
        <v>68000</v>
      </c>
      <c r="D69" s="12">
        <v>2.1469999999999998</v>
      </c>
      <c r="E69" s="3" t="s">
        <v>42</v>
      </c>
      <c r="F69" s="3">
        <f t="shared" si="5"/>
        <v>465.71960875640434</v>
      </c>
      <c r="G69" s="3">
        <f>IF(B69/(1+参数!B$4)/D69*参数!B$4&lt;参数!B$3,参数!B$3,B69/(1+参数!B$4)/D69*参数!B$4)</f>
        <v>0.1</v>
      </c>
      <c r="H69" s="15">
        <f>IF(J68&lt;参数!B$6,H68+F69,F69)+IFERROR(E69*H68,0)</f>
        <v>33107.233840629837</v>
      </c>
      <c r="I69" s="15">
        <f t="shared" si="6"/>
        <v>71081.23105583225</v>
      </c>
      <c r="J69" s="8">
        <f t="shared" si="7"/>
        <v>4.5312221409297804E-2</v>
      </c>
      <c r="K69" s="1">
        <f>IF(J69&gt;参数!B$6,I69,0)</f>
        <v>0</v>
      </c>
      <c r="L69" s="1">
        <f t="shared" si="8"/>
        <v>-1000</v>
      </c>
      <c r="M69" s="12">
        <f t="shared" si="9"/>
        <v>2.0562705565352717</v>
      </c>
    </row>
    <row r="70" spans="1:13" x14ac:dyDescent="0.15">
      <c r="A70" s="2">
        <v>41152</v>
      </c>
      <c r="B70" s="1">
        <f>参数!B$2</f>
        <v>1000</v>
      </c>
      <c r="C70" s="1">
        <f>IF(J69&lt;参数!B$6,C69+B70,B70)</f>
        <v>69000</v>
      </c>
      <c r="D70" s="12">
        <v>2.0670000000000002</v>
      </c>
      <c r="E70" s="3" t="s">
        <v>42</v>
      </c>
      <c r="F70" s="3">
        <f t="shared" si="5"/>
        <v>483.74455732946296</v>
      </c>
      <c r="G70" s="3">
        <f>IF(B70/(1+参数!B$4)/D70*参数!B$4&lt;参数!B$3,参数!B$3,B70/(1+参数!B$4)/D70*参数!B$4)</f>
        <v>0.1</v>
      </c>
      <c r="H70" s="15">
        <f>IF(J69&lt;参数!B$6,H69+F70,F70)+IFERROR(E70*H69,0)</f>
        <v>33590.978397959298</v>
      </c>
      <c r="I70" s="15">
        <f t="shared" si="6"/>
        <v>69432.55234858187</v>
      </c>
      <c r="J70" s="8">
        <f t="shared" si="7"/>
        <v>6.2688746171286613E-3</v>
      </c>
      <c r="K70" s="1">
        <f>IF(J70&gt;参数!B$6,I70,0)</f>
        <v>0</v>
      </c>
      <c r="L70" s="1">
        <f t="shared" si="8"/>
        <v>-1000</v>
      </c>
      <c r="M70" s="12">
        <f t="shared" si="9"/>
        <v>1.9796512530779726</v>
      </c>
    </row>
    <row r="71" spans="1:13" x14ac:dyDescent="0.15">
      <c r="A71" s="2">
        <v>41180</v>
      </c>
      <c r="B71" s="1">
        <f>参数!B$2</f>
        <v>1000</v>
      </c>
      <c r="C71" s="1">
        <f>IF(J70&lt;参数!B$6,C70+B71,B71)</f>
        <v>70000</v>
      </c>
      <c r="D71" s="12">
        <v>2.1469999999999998</v>
      </c>
      <c r="E71" s="3" t="s">
        <v>42</v>
      </c>
      <c r="F71" s="3">
        <f t="shared" si="5"/>
        <v>465.71960875640434</v>
      </c>
      <c r="G71" s="3">
        <f>IF(B71/(1+参数!B$4)/D71*参数!B$4&lt;参数!B$3,参数!B$3,B71/(1+参数!B$4)/D71*参数!B$4)</f>
        <v>0.1</v>
      </c>
      <c r="H71" s="15">
        <f>IF(J70&lt;参数!B$6,H70+F71,F71)+IFERROR(E71*H70,0)</f>
        <v>34056.698006715698</v>
      </c>
      <c r="I71" s="15">
        <f t="shared" si="6"/>
        <v>73119.730620418602</v>
      </c>
      <c r="J71" s="8">
        <f t="shared" si="7"/>
        <v>4.4567580291694275E-2</v>
      </c>
      <c r="K71" s="1">
        <f>IF(J71&gt;参数!B$6,I71,0)</f>
        <v>0</v>
      </c>
      <c r="L71" s="1">
        <f t="shared" si="8"/>
        <v>-1000</v>
      </c>
      <c r="M71" s="12">
        <f t="shared" si="9"/>
        <v>2.0562705565352717</v>
      </c>
    </row>
    <row r="72" spans="1:13" x14ac:dyDescent="0.15">
      <c r="A72" s="2">
        <v>41213</v>
      </c>
      <c r="B72" s="1">
        <f>参数!B$2</f>
        <v>1000</v>
      </c>
      <c r="C72" s="1">
        <f>IF(J71&lt;参数!B$6,C71+B72,B72)</f>
        <v>71000</v>
      </c>
      <c r="D72" s="12">
        <v>2.121</v>
      </c>
      <c r="E72" s="3" t="s">
        <v>42</v>
      </c>
      <c r="F72" s="3">
        <f t="shared" si="5"/>
        <v>471.42857142857144</v>
      </c>
      <c r="G72" s="3">
        <f>IF(B72/(1+参数!B$4)/D72*参数!B$4&lt;参数!B$3,参数!B$3,B72/(1+参数!B$4)/D72*参数!B$4)</f>
        <v>0.1</v>
      </c>
      <c r="H72" s="15">
        <f>IF(J71&lt;参数!B$6,H71+F72,F72)+IFERROR(E72*H71,0)</f>
        <v>34528.126578144271</v>
      </c>
      <c r="I72" s="15">
        <f t="shared" si="6"/>
        <v>73234.156472243994</v>
      </c>
      <c r="J72" s="8">
        <f t="shared" si="7"/>
        <v>3.1466992566816732E-2</v>
      </c>
      <c r="K72" s="1">
        <f>IF(J72&gt;参数!B$6,I72,0)</f>
        <v>0</v>
      </c>
      <c r="L72" s="1">
        <f t="shared" si="8"/>
        <v>-1000</v>
      </c>
      <c r="M72" s="12">
        <f t="shared" si="9"/>
        <v>2.0313692829116494</v>
      </c>
    </row>
    <row r="73" spans="1:13" x14ac:dyDescent="0.15">
      <c r="A73" s="2">
        <v>41243</v>
      </c>
      <c r="B73" s="1">
        <f>参数!B$2</f>
        <v>1000</v>
      </c>
      <c r="C73" s="1">
        <f>IF(J72&lt;参数!B$6,C72+B73,B73)</f>
        <v>72000</v>
      </c>
      <c r="D73" s="12">
        <v>1.9550000000000001</v>
      </c>
      <c r="E73" s="3" t="s">
        <v>42</v>
      </c>
      <c r="F73" s="3">
        <f t="shared" si="5"/>
        <v>511.45780051150894</v>
      </c>
      <c r="G73" s="3">
        <f>IF(B73/(1+参数!B$4)/D73*参数!B$4&lt;参数!B$3,参数!B$3,B73/(1+参数!B$4)/D73*参数!B$4)</f>
        <v>0.1</v>
      </c>
      <c r="H73" s="15">
        <f>IF(J72&lt;参数!B$6,H72+F73,F73)+IFERROR(E73*H72,0)</f>
        <v>35039.584378655782</v>
      </c>
      <c r="I73" s="15">
        <f t="shared" si="6"/>
        <v>68502.387460272061</v>
      </c>
      <c r="J73" s="8">
        <f t="shared" si="7"/>
        <v>-4.8577951940665831E-2</v>
      </c>
      <c r="K73" s="1">
        <f>IF(J73&gt;参数!B$6,I73,0)</f>
        <v>0</v>
      </c>
      <c r="L73" s="1">
        <f t="shared" si="8"/>
        <v>-1000</v>
      </c>
      <c r="M73" s="12">
        <f t="shared" si="9"/>
        <v>1.8723842282377534</v>
      </c>
    </row>
    <row r="74" spans="1:13" x14ac:dyDescent="0.15">
      <c r="A74" s="2">
        <v>41274</v>
      </c>
      <c r="B74" s="1">
        <f>参数!B$2</f>
        <v>1000</v>
      </c>
      <c r="C74" s="1">
        <f>IF(J73&lt;参数!B$6,C73+B74,B74)</f>
        <v>73000</v>
      </c>
      <c r="D74" s="12">
        <v>2.2280000000000002</v>
      </c>
      <c r="E74" s="3" t="s">
        <v>42</v>
      </c>
      <c r="F74" s="3">
        <f t="shared" si="5"/>
        <v>448.7881508078994</v>
      </c>
      <c r="G74" s="3">
        <f>IF(B74/(1+参数!B$4)/D74*参数!B$4&lt;参数!B$3,参数!B$3,B74/(1+参数!B$4)/D74*参数!B$4)</f>
        <v>0.1</v>
      </c>
      <c r="H74" s="15">
        <f>IF(J73&lt;参数!B$6,H73+F74,F74)+IFERROR(E74*H73,0)</f>
        <v>35488.372529463682</v>
      </c>
      <c r="I74" s="15">
        <f t="shared" si="6"/>
        <v>79068.093995645089</v>
      </c>
      <c r="J74" s="8">
        <f t="shared" si="7"/>
        <v>8.3124575282809365E-2</v>
      </c>
      <c r="K74" s="1">
        <f>IF(J74&gt;参数!B$6,I74,0)</f>
        <v>0</v>
      </c>
      <c r="L74" s="1">
        <f t="shared" si="8"/>
        <v>-1000</v>
      </c>
      <c r="M74" s="12">
        <f t="shared" si="9"/>
        <v>2.1338476012857877</v>
      </c>
    </row>
    <row r="75" spans="1:13" x14ac:dyDescent="0.15">
      <c r="A75" s="2">
        <v>41305</v>
      </c>
      <c r="B75" s="1">
        <f>参数!B$2</f>
        <v>1000</v>
      </c>
      <c r="C75" s="1">
        <f>IF(J74&lt;参数!B$6,C74+B75,B75)</f>
        <v>74000</v>
      </c>
      <c r="D75" s="12">
        <v>2.339</v>
      </c>
      <c r="E75" s="3" t="s">
        <v>42</v>
      </c>
      <c r="F75" s="3">
        <f t="shared" si="5"/>
        <v>427.49038050448911</v>
      </c>
      <c r="G75" s="3">
        <f>IF(B75/(1+参数!B$4)/D75*参数!B$4&lt;参数!B$3,参数!B$3,B75/(1+参数!B$4)/D75*参数!B$4)</f>
        <v>0.1</v>
      </c>
      <c r="H75" s="15">
        <f>IF(J74&lt;参数!B$6,H74+F75,F75)+IFERROR(E75*H74,0)</f>
        <v>35915.862909968171</v>
      </c>
      <c r="I75" s="15">
        <f t="shared" si="6"/>
        <v>84007.203346415554</v>
      </c>
      <c r="J75" s="8">
        <f t="shared" si="7"/>
        <v>0.13523247765426416</v>
      </c>
      <c r="K75" s="1">
        <f>IF(J75&gt;参数!B$6,I75,0)</f>
        <v>0</v>
      </c>
      <c r="L75" s="1">
        <f t="shared" si="8"/>
        <v>-1000</v>
      </c>
      <c r="M75" s="12">
        <f t="shared" si="9"/>
        <v>2.24015688483279</v>
      </c>
    </row>
    <row r="76" spans="1:13" x14ac:dyDescent="0.15">
      <c r="A76" s="2">
        <v>41333</v>
      </c>
      <c r="B76" s="1">
        <f>参数!B$2</f>
        <v>1000</v>
      </c>
      <c r="C76" s="1">
        <f>IF(J75&lt;参数!B$6,C75+B76,B76)</f>
        <v>75000</v>
      </c>
      <c r="D76" s="12">
        <v>2.4329999999999998</v>
      </c>
      <c r="E76" s="3" t="s">
        <v>42</v>
      </c>
      <c r="F76" s="3">
        <f t="shared" si="5"/>
        <v>410.97410604192356</v>
      </c>
      <c r="G76" s="3">
        <f>IF(B76/(1+参数!B$4)/D76*参数!B$4&lt;参数!B$3,参数!B$3,B76/(1+参数!B$4)/D76*参数!B$4)</f>
        <v>0.1</v>
      </c>
      <c r="H76" s="15">
        <f>IF(J75&lt;参数!B$6,H75+F76,F76)+IFERROR(E76*H75,0)</f>
        <v>36326.837016010097</v>
      </c>
      <c r="I76" s="15">
        <f t="shared" si="6"/>
        <v>88383.19445995256</v>
      </c>
      <c r="J76" s="8">
        <f t="shared" si="7"/>
        <v>0.17844259279936736</v>
      </c>
      <c r="K76" s="1">
        <f>IF(J76&gt;参数!B$6,I76,0)</f>
        <v>0</v>
      </c>
      <c r="L76" s="1">
        <f t="shared" si="8"/>
        <v>-1000</v>
      </c>
      <c r="M76" s="12">
        <f t="shared" si="9"/>
        <v>2.3301845663951166</v>
      </c>
    </row>
    <row r="77" spans="1:13" x14ac:dyDescent="0.15">
      <c r="A77" s="2">
        <v>41362</v>
      </c>
      <c r="B77" s="1">
        <f>参数!B$2</f>
        <v>1000</v>
      </c>
      <c r="C77" s="1">
        <f>IF(J76&lt;参数!B$6,C76+B77,B77)</f>
        <v>76000</v>
      </c>
      <c r="D77" s="12">
        <v>2.3889999999999998</v>
      </c>
      <c r="E77" s="3" t="s">
        <v>42</v>
      </c>
      <c r="F77" s="3">
        <f t="shared" si="5"/>
        <v>418.5433235663458</v>
      </c>
      <c r="G77" s="3">
        <f>IF(B77/(1+参数!B$4)/D77*参数!B$4&lt;参数!B$3,参数!B$3,B77/(1+参数!B$4)/D77*参数!B$4)</f>
        <v>0.1</v>
      </c>
      <c r="H77" s="15">
        <f>IF(J76&lt;参数!B$6,H76+F77,F77)+IFERROR(E77*H76,0)</f>
        <v>36745.380339576441</v>
      </c>
      <c r="I77" s="15">
        <f t="shared" si="6"/>
        <v>87784.713631248116</v>
      </c>
      <c r="J77" s="8">
        <f t="shared" si="7"/>
        <v>0.155062021463791</v>
      </c>
      <c r="K77" s="1">
        <f>IF(J77&gt;参数!B$6,I77,0)</f>
        <v>0</v>
      </c>
      <c r="L77" s="1">
        <f t="shared" si="8"/>
        <v>-1000</v>
      </c>
      <c r="M77" s="12">
        <f t="shared" si="9"/>
        <v>2.288043949493602</v>
      </c>
    </row>
    <row r="78" spans="1:13" x14ac:dyDescent="0.15">
      <c r="A78" s="2">
        <v>41390</v>
      </c>
      <c r="B78" s="1">
        <f>参数!B$2</f>
        <v>1000</v>
      </c>
      <c r="C78" s="1">
        <f>IF(J77&lt;参数!B$6,C77+B78,B78)</f>
        <v>77000</v>
      </c>
      <c r="D78" s="12">
        <v>2.3340000000000001</v>
      </c>
      <c r="E78" s="3" t="s">
        <v>42</v>
      </c>
      <c r="F78" s="3">
        <f t="shared" si="5"/>
        <v>428.40616966580973</v>
      </c>
      <c r="G78" s="3">
        <f>IF(B78/(1+参数!B$4)/D78*参数!B$4&lt;参数!B$3,参数!B$3,B78/(1+参数!B$4)/D78*参数!B$4)</f>
        <v>0.1</v>
      </c>
      <c r="H78" s="15">
        <f>IF(J77&lt;参数!B$6,H77+F78,F78)+IFERROR(E78*H77,0)</f>
        <v>37173.786509242251</v>
      </c>
      <c r="I78" s="15">
        <f t="shared" si="6"/>
        <v>86763.617712571417</v>
      </c>
      <c r="J78" s="8">
        <f t="shared" si="7"/>
        <v>0.12680023003339502</v>
      </c>
      <c r="K78" s="1">
        <f>IF(J78&gt;参数!B$6,I78,0)</f>
        <v>0</v>
      </c>
      <c r="L78" s="1">
        <f t="shared" si="8"/>
        <v>-1000</v>
      </c>
      <c r="M78" s="12">
        <f t="shared" si="9"/>
        <v>2.2353681783667092</v>
      </c>
    </row>
    <row r="79" spans="1:13" x14ac:dyDescent="0.15">
      <c r="A79" s="2">
        <v>41425</v>
      </c>
      <c r="B79" s="1">
        <f>参数!B$2</f>
        <v>1000</v>
      </c>
      <c r="C79" s="1">
        <f>IF(J78&lt;参数!B$6,C78+B79,B79)</f>
        <v>78000</v>
      </c>
      <c r="D79" s="12">
        <v>2.5030000000000001</v>
      </c>
      <c r="E79" s="3" t="s">
        <v>42</v>
      </c>
      <c r="F79" s="3">
        <f t="shared" si="5"/>
        <v>399.48062325209747</v>
      </c>
      <c r="G79" s="3">
        <f>IF(B79/(1+参数!B$4)/D79*参数!B$4&lt;参数!B$3,参数!B$3,B79/(1+参数!B$4)/D79*参数!B$4)</f>
        <v>0.1</v>
      </c>
      <c r="H79" s="15">
        <f>IF(J78&lt;参数!B$6,H78+F79,F79)+IFERROR(E79*H78,0)</f>
        <v>37573.267132494351</v>
      </c>
      <c r="I79" s="15">
        <f t="shared" si="6"/>
        <v>94045.88763263337</v>
      </c>
      <c r="J79" s="8">
        <f t="shared" si="7"/>
        <v>0.2057165081106842</v>
      </c>
      <c r="K79" s="1">
        <f>IF(J79&gt;参数!B$6,I79,0)</f>
        <v>0</v>
      </c>
      <c r="L79" s="1">
        <f t="shared" si="8"/>
        <v>-1000</v>
      </c>
      <c r="M79" s="12">
        <f t="shared" si="9"/>
        <v>2.3972264569202539</v>
      </c>
    </row>
    <row r="80" spans="1:13" x14ac:dyDescent="0.15">
      <c r="A80" s="2">
        <v>41453</v>
      </c>
      <c r="B80" s="1">
        <f>参数!B$2</f>
        <v>1000</v>
      </c>
      <c r="C80" s="1">
        <f>IF(J79&lt;参数!B$6,C79+B80,B80)</f>
        <v>79000</v>
      </c>
      <c r="D80" s="12">
        <v>2.2250000000000001</v>
      </c>
      <c r="E80" s="3" t="s">
        <v>42</v>
      </c>
      <c r="F80" s="3">
        <f t="shared" si="5"/>
        <v>449.39325842696627</v>
      </c>
      <c r="G80" s="3">
        <f>IF(B80/(1+参数!B$4)/D80*参数!B$4&lt;参数!B$3,参数!B$3,B80/(1+参数!B$4)/D80*参数!B$4)</f>
        <v>0.1</v>
      </c>
      <c r="H80" s="15">
        <f>IF(J79&lt;参数!B$6,H79+F80,F80)+IFERROR(E80*H79,0)</f>
        <v>38022.660390921315</v>
      </c>
      <c r="I80" s="15">
        <f t="shared" si="6"/>
        <v>84600.419369799929</v>
      </c>
      <c r="J80" s="8">
        <f t="shared" si="7"/>
        <v>7.0891384427847148E-2</v>
      </c>
      <c r="K80" s="1">
        <f>IF(J80&gt;参数!B$6,I80,0)</f>
        <v>0</v>
      </c>
      <c r="L80" s="1">
        <f t="shared" si="8"/>
        <v>-1000</v>
      </c>
      <c r="M80" s="12">
        <f t="shared" si="9"/>
        <v>2.1309743774061385</v>
      </c>
    </row>
    <row r="81" spans="1:13" x14ac:dyDescent="0.15">
      <c r="A81" s="2">
        <v>41486</v>
      </c>
      <c r="B81" s="1">
        <f>参数!B$2</f>
        <v>1000</v>
      </c>
      <c r="C81" s="1">
        <f>IF(J80&lt;参数!B$6,C80+B81,B81)</f>
        <v>80000</v>
      </c>
      <c r="D81" s="12">
        <v>2.3340000000000001</v>
      </c>
      <c r="E81" s="3" t="s">
        <v>42</v>
      </c>
      <c r="F81" s="3">
        <f t="shared" si="5"/>
        <v>428.40616966580973</v>
      </c>
      <c r="G81" s="3">
        <f>IF(B81/(1+参数!B$4)/D81*参数!B$4&lt;参数!B$3,参数!B$3,B81/(1+参数!B$4)/D81*参数!B$4)</f>
        <v>0.1</v>
      </c>
      <c r="H81" s="15">
        <f>IF(J80&lt;参数!B$6,H80+F81,F81)+IFERROR(E81*H80,0)</f>
        <v>38451.066560587125</v>
      </c>
      <c r="I81" s="15">
        <f t="shared" si="6"/>
        <v>89744.789352410357</v>
      </c>
      <c r="J81" s="8">
        <f t="shared" si="7"/>
        <v>0.12180986690512952</v>
      </c>
      <c r="K81" s="1">
        <f>IF(J81&gt;参数!B$6,I81,0)</f>
        <v>0</v>
      </c>
      <c r="L81" s="1">
        <f t="shared" si="8"/>
        <v>-1000</v>
      </c>
      <c r="M81" s="12">
        <f t="shared" si="9"/>
        <v>2.2353681783667088</v>
      </c>
    </row>
    <row r="82" spans="1:13" x14ac:dyDescent="0.15">
      <c r="A82" s="2">
        <v>41516</v>
      </c>
      <c r="B82" s="1">
        <f>参数!B$2</f>
        <v>1000</v>
      </c>
      <c r="C82" s="1">
        <f>IF(J81&lt;参数!B$6,C81+B82,B82)</f>
        <v>81000</v>
      </c>
      <c r="D82" s="12">
        <v>2.448</v>
      </c>
      <c r="E82" s="3" t="s">
        <v>42</v>
      </c>
      <c r="F82" s="3">
        <f t="shared" si="5"/>
        <v>408.45588235294116</v>
      </c>
      <c r="G82" s="3">
        <f>IF(B82/(1+参数!B$4)/D82*参数!B$4&lt;参数!B$3,参数!B$3,B82/(1+参数!B$4)/D82*参数!B$4)</f>
        <v>0.1</v>
      </c>
      <c r="H82" s="15">
        <f>IF(J81&lt;参数!B$6,H81+F82,F82)+IFERROR(E82*H81,0)</f>
        <v>38859.52244294007</v>
      </c>
      <c r="I82" s="15">
        <f t="shared" si="6"/>
        <v>95128.110940317289</v>
      </c>
      <c r="J82" s="8">
        <f t="shared" si="7"/>
        <v>0.17442112271996657</v>
      </c>
      <c r="K82" s="1">
        <f>IF(J82&gt;参数!B$6,I82,0)</f>
        <v>0</v>
      </c>
      <c r="L82" s="1">
        <f t="shared" si="8"/>
        <v>-1000</v>
      </c>
      <c r="M82" s="12">
        <f t="shared" si="9"/>
        <v>2.3445506857933602</v>
      </c>
    </row>
    <row r="83" spans="1:13" x14ac:dyDescent="0.15">
      <c r="A83" s="2">
        <v>41547</v>
      </c>
      <c r="B83" s="1">
        <f>参数!B$2</f>
        <v>1000</v>
      </c>
      <c r="C83" s="1">
        <f>IF(J82&lt;参数!B$6,C82+B83,B83)</f>
        <v>82000</v>
      </c>
      <c r="D83" s="12">
        <v>2.5299999999999998</v>
      </c>
      <c r="E83" s="3" t="s">
        <v>42</v>
      </c>
      <c r="F83" s="3">
        <f t="shared" si="5"/>
        <v>395.21739130434787</v>
      </c>
      <c r="G83" s="3">
        <f>IF(B83/(1+参数!B$4)/D83*参数!B$4&lt;参数!B$3,参数!B$3,B83/(1+参数!B$4)/D83*参数!B$4)</f>
        <v>0.1</v>
      </c>
      <c r="H83" s="15">
        <f>IF(J82&lt;参数!B$6,H82+F83,F83)+IFERROR(E83*H82,0)</f>
        <v>39254.739834244414</v>
      </c>
      <c r="I83" s="15">
        <f t="shared" si="6"/>
        <v>99314.49178063836</v>
      </c>
      <c r="J83" s="8">
        <f t="shared" si="7"/>
        <v>0.21115233878827278</v>
      </c>
      <c r="K83" s="1">
        <f>IF(J83&gt;参数!B$6,I83,0)</f>
        <v>0</v>
      </c>
      <c r="L83" s="1">
        <f t="shared" si="8"/>
        <v>-1000</v>
      </c>
      <c r="M83" s="12">
        <f t="shared" si="9"/>
        <v>2.423085471837092</v>
      </c>
    </row>
    <row r="84" spans="1:13" x14ac:dyDescent="0.15">
      <c r="A84" s="2">
        <v>41578</v>
      </c>
      <c r="B84" s="1">
        <f>参数!B$2</f>
        <v>1000</v>
      </c>
      <c r="C84" s="1">
        <f>IF(J83&lt;参数!B$6,C83+B84,B84)</f>
        <v>83000</v>
      </c>
      <c r="D84" s="12">
        <v>2.5579999999999998</v>
      </c>
      <c r="E84" s="3" t="s">
        <v>42</v>
      </c>
      <c r="F84" s="3">
        <f t="shared" si="5"/>
        <v>390.89132134480064</v>
      </c>
      <c r="G84" s="3">
        <f>IF(B84/(1+参数!B$4)/D84*参数!B$4&lt;参数!B$3,参数!B$3,B84/(1+参数!B$4)/D84*参数!B$4)</f>
        <v>0.1</v>
      </c>
      <c r="H84" s="15">
        <f>IF(J83&lt;参数!B$6,H83+F84,F84)+IFERROR(E84*H83,0)</f>
        <v>39645.631155589217</v>
      </c>
      <c r="I84" s="15">
        <f t="shared" si="6"/>
        <v>101413.5244959972</v>
      </c>
      <c r="J84" s="8">
        <f t="shared" si="7"/>
        <v>0.22184969272285793</v>
      </c>
      <c r="K84" s="1">
        <f>IF(J84&gt;参数!B$6,I84,0)</f>
        <v>0</v>
      </c>
      <c r="L84" s="1">
        <f t="shared" si="8"/>
        <v>-1000</v>
      </c>
      <c r="M84" s="12">
        <f t="shared" si="9"/>
        <v>2.4499022280471467</v>
      </c>
    </row>
    <row r="85" spans="1:13" x14ac:dyDescent="0.15">
      <c r="A85" s="2">
        <v>41607</v>
      </c>
      <c r="B85" s="1">
        <f>参数!B$2</f>
        <v>1000</v>
      </c>
      <c r="C85" s="1">
        <f>IF(J84&lt;参数!B$6,C84+B85,B85)</f>
        <v>84000</v>
      </c>
      <c r="D85" s="12">
        <v>2.613</v>
      </c>
      <c r="E85" s="3" t="s">
        <v>42</v>
      </c>
      <c r="F85" s="3">
        <f t="shared" si="5"/>
        <v>382.66360505166477</v>
      </c>
      <c r="G85" s="3">
        <f>IF(B85/(1+参数!B$4)/D85*参数!B$4&lt;参数!B$3,参数!B$3,B85/(1+参数!B$4)/D85*参数!B$4)</f>
        <v>0.1</v>
      </c>
      <c r="H85" s="15">
        <f>IF(J84&lt;参数!B$6,H84+F85,F85)+IFERROR(E85*H84,0)</f>
        <v>40028.294760640885</v>
      </c>
      <c r="I85" s="15">
        <f t="shared" si="6"/>
        <v>104593.93420955463</v>
      </c>
      <c r="J85" s="8">
        <f t="shared" si="7"/>
        <v>0.2451658834470789</v>
      </c>
      <c r="K85" s="1">
        <f>IF(J85&gt;参数!B$6,I85,0)</f>
        <v>0</v>
      </c>
      <c r="L85" s="1">
        <f t="shared" si="8"/>
        <v>-1000</v>
      </c>
      <c r="M85" s="12">
        <f t="shared" si="9"/>
        <v>2.50257799917404</v>
      </c>
    </row>
    <row r="86" spans="1:13" x14ac:dyDescent="0.15">
      <c r="A86" s="2">
        <v>41639</v>
      </c>
      <c r="B86" s="1">
        <f>参数!B$2</f>
        <v>1000</v>
      </c>
      <c r="C86" s="1">
        <f>IF(J85&lt;参数!B$6,C85+B86,B86)</f>
        <v>85000</v>
      </c>
      <c r="D86" s="12">
        <v>2.59</v>
      </c>
      <c r="E86" s="3" t="s">
        <v>42</v>
      </c>
      <c r="F86" s="3">
        <f t="shared" si="5"/>
        <v>386.06177606177607</v>
      </c>
      <c r="G86" s="3">
        <f>IF(B86/(1+参数!B$4)/D86*参数!B$4&lt;参数!B$3,参数!B$3,B86/(1+参数!B$4)/D86*参数!B$4)</f>
        <v>0.1</v>
      </c>
      <c r="H86" s="15">
        <f>IF(J85&lt;参数!B$6,H85+F86,F86)+IFERROR(E86*H85,0)</f>
        <v>40414.35653670266</v>
      </c>
      <c r="I86" s="15">
        <f t="shared" si="6"/>
        <v>104673.18343005989</v>
      </c>
      <c r="J86" s="8">
        <f t="shared" si="7"/>
        <v>0.23144921682423392</v>
      </c>
      <c r="K86" s="1">
        <f>IF(J86&gt;参数!B$6,I86,0)</f>
        <v>0</v>
      </c>
      <c r="L86" s="1">
        <f t="shared" si="8"/>
        <v>-1000</v>
      </c>
      <c r="M86" s="12">
        <f t="shared" si="9"/>
        <v>2.480549949430066</v>
      </c>
    </row>
    <row r="87" spans="1:13" x14ac:dyDescent="0.15">
      <c r="A87" s="2">
        <v>41669</v>
      </c>
      <c r="B87" s="1">
        <f>参数!B$2</f>
        <v>1000</v>
      </c>
      <c r="C87" s="1">
        <f>IF(J86&lt;参数!B$6,C86+B87,B87)</f>
        <v>86000</v>
      </c>
      <c r="D87" s="12">
        <v>2.585</v>
      </c>
      <c r="E87" s="3" t="s">
        <v>42</v>
      </c>
      <c r="F87" s="3">
        <f t="shared" si="5"/>
        <v>386.80851063829789</v>
      </c>
      <c r="G87" s="3">
        <f>IF(B87/(1+参数!B$4)/D87*参数!B$4&lt;参数!B$3,参数!B$3,B87/(1+参数!B$4)/D87*参数!B$4)</f>
        <v>0.1</v>
      </c>
      <c r="H87" s="15">
        <f>IF(J86&lt;参数!B$6,H86+F87,F87)+IFERROR(E87*H86,0)</f>
        <v>40801.165047340961</v>
      </c>
      <c r="I87" s="15">
        <f t="shared" si="6"/>
        <v>105471.01164737638</v>
      </c>
      <c r="J87" s="8">
        <f t="shared" si="7"/>
        <v>0.22640711217879517</v>
      </c>
      <c r="K87" s="1">
        <f>IF(J87&gt;参数!B$6,I87,0)</f>
        <v>0</v>
      </c>
      <c r="L87" s="1">
        <f t="shared" si="8"/>
        <v>-1000</v>
      </c>
      <c r="M87" s="12">
        <f t="shared" si="9"/>
        <v>2.4757612429639848</v>
      </c>
    </row>
    <row r="88" spans="1:13" x14ac:dyDescent="0.15">
      <c r="A88" s="2">
        <v>41698</v>
      </c>
      <c r="B88" s="1">
        <f>参数!B$2</f>
        <v>1000</v>
      </c>
      <c r="C88" s="1">
        <f>IF(J87&lt;参数!B$6,C87+B88,B88)</f>
        <v>87000</v>
      </c>
      <c r="D88" s="12">
        <v>2.6429999999999998</v>
      </c>
      <c r="E88" s="3" t="s">
        <v>42</v>
      </c>
      <c r="F88" s="3">
        <f t="shared" si="5"/>
        <v>378.3200908059024</v>
      </c>
      <c r="G88" s="3">
        <f>IF(B88/(1+参数!B$4)/D88*参数!B$4&lt;参数!B$3,参数!B$3,B88/(1+参数!B$4)/D88*参数!B$4)</f>
        <v>0.1</v>
      </c>
      <c r="H88" s="15">
        <f>IF(J87&lt;参数!B$6,H87+F88,F88)+IFERROR(E88*H87,0)</f>
        <v>41179.485138146862</v>
      </c>
      <c r="I88" s="15">
        <f t="shared" si="6"/>
        <v>108837.37922012215</v>
      </c>
      <c r="J88" s="8">
        <f t="shared" si="7"/>
        <v>0.2510043588519788</v>
      </c>
      <c r="K88" s="1">
        <f>IF(J88&gt;参数!B$6,I88,0)</f>
        <v>0</v>
      </c>
      <c r="L88" s="1">
        <f t="shared" si="8"/>
        <v>-1000</v>
      </c>
      <c r="M88" s="12">
        <f t="shared" si="9"/>
        <v>2.5313102379705263</v>
      </c>
    </row>
    <row r="89" spans="1:13" x14ac:dyDescent="0.15">
      <c r="A89" s="2">
        <v>41729</v>
      </c>
      <c r="B89" s="1">
        <f>参数!B$2</f>
        <v>1000</v>
      </c>
      <c r="C89" s="1">
        <f>IF(J88&lt;参数!B$6,C88+B89,B89)</f>
        <v>88000</v>
      </c>
      <c r="D89" s="12">
        <v>2.5550000000000002</v>
      </c>
      <c r="E89" s="3" t="s">
        <v>42</v>
      </c>
      <c r="F89" s="3">
        <f t="shared" si="5"/>
        <v>391.35029354207433</v>
      </c>
      <c r="G89" s="3">
        <f>IF(B89/(1+参数!B$4)/D89*参数!B$4&lt;参数!B$3,参数!B$3,B89/(1+参数!B$4)/D89*参数!B$4)</f>
        <v>0.1</v>
      </c>
      <c r="H89" s="15">
        <f>IF(J88&lt;参数!B$6,H88+F89,F89)+IFERROR(E89*H88,0)</f>
        <v>41570.835431688938</v>
      </c>
      <c r="I89" s="15">
        <f t="shared" si="6"/>
        <v>106213.48452796524</v>
      </c>
      <c r="J89" s="8">
        <f t="shared" si="7"/>
        <v>0.20697141509051398</v>
      </c>
      <c r="K89" s="1">
        <f>IF(J89&gt;参数!B$6,I89,0)</f>
        <v>0</v>
      </c>
      <c r="L89" s="1">
        <f t="shared" si="8"/>
        <v>-1000</v>
      </c>
      <c r="M89" s="12">
        <f t="shared" si="9"/>
        <v>2.4470290041674971</v>
      </c>
    </row>
    <row r="90" spans="1:13" x14ac:dyDescent="0.15">
      <c r="A90" s="2">
        <v>41759</v>
      </c>
      <c r="B90" s="1">
        <f>参数!B$2</f>
        <v>1000</v>
      </c>
      <c r="C90" s="1">
        <f>IF(J89&lt;参数!B$6,C89+B90,B90)</f>
        <v>89000</v>
      </c>
      <c r="D90" s="12">
        <v>2.5640000000000001</v>
      </c>
      <c r="E90" s="3" t="s">
        <v>42</v>
      </c>
      <c r="F90" s="3">
        <f t="shared" si="5"/>
        <v>389.97659906396257</v>
      </c>
      <c r="G90" s="3">
        <f>IF(B90/(1+参数!B$4)/D90*参数!B$4&lt;参数!B$3,参数!B$3,B90/(1+参数!B$4)/D90*参数!B$4)</f>
        <v>0.1</v>
      </c>
      <c r="H90" s="15">
        <f>IF(J89&lt;参数!B$6,H89+F90,F90)+IFERROR(E90*H89,0)</f>
        <v>41960.812030752903</v>
      </c>
      <c r="I90" s="15">
        <f t="shared" si="6"/>
        <v>107587.52204685044</v>
      </c>
      <c r="J90" s="8">
        <f t="shared" si="7"/>
        <v>0.20884856232416227</v>
      </c>
      <c r="K90" s="1">
        <f>IF(J90&gt;参数!B$6,I90,0)</f>
        <v>0</v>
      </c>
      <c r="L90" s="1">
        <f t="shared" si="8"/>
        <v>-1000</v>
      </c>
      <c r="M90" s="12">
        <f t="shared" si="9"/>
        <v>2.4556486758064433</v>
      </c>
    </row>
    <row r="91" spans="1:13" x14ac:dyDescent="0.15">
      <c r="A91" s="2">
        <v>41789</v>
      </c>
      <c r="B91" s="1">
        <f>参数!B$2</f>
        <v>1000</v>
      </c>
      <c r="C91" s="1">
        <f>IF(J90&lt;参数!B$6,C90+B91,B91)</f>
        <v>90000</v>
      </c>
      <c r="D91" s="12">
        <v>2.548</v>
      </c>
      <c r="E91" s="3" t="s">
        <v>42</v>
      </c>
      <c r="F91" s="3">
        <f t="shared" si="5"/>
        <v>392.42543171114596</v>
      </c>
      <c r="G91" s="3">
        <f>IF(B91/(1+参数!B$4)/D91*参数!B$4&lt;参数!B$3,参数!B$3,B91/(1+参数!B$4)/D91*参数!B$4)</f>
        <v>0.1</v>
      </c>
      <c r="H91" s="15">
        <f>IF(J90&lt;参数!B$6,H90+F91,F91)+IFERROR(E91*H90,0)</f>
        <v>42353.237462464051</v>
      </c>
      <c r="I91" s="15">
        <f t="shared" si="6"/>
        <v>107916.0490543584</v>
      </c>
      <c r="J91" s="8">
        <f t="shared" si="7"/>
        <v>0.19906721171509334</v>
      </c>
      <c r="K91" s="1">
        <f>IF(J91&gt;参数!B$6,I91,0)</f>
        <v>0</v>
      </c>
      <c r="L91" s="1">
        <f t="shared" si="8"/>
        <v>-1000</v>
      </c>
      <c r="M91" s="12">
        <f t="shared" si="9"/>
        <v>2.4403248151149834</v>
      </c>
    </row>
    <row r="92" spans="1:13" x14ac:dyDescent="0.15">
      <c r="A92" s="2">
        <v>41820</v>
      </c>
      <c r="B92" s="1">
        <f>参数!B$2</f>
        <v>1000</v>
      </c>
      <c r="C92" s="1">
        <f>IF(J91&lt;参数!B$6,C91+B92,B92)</f>
        <v>91000</v>
      </c>
      <c r="D92" s="12">
        <v>2.5760000000000001</v>
      </c>
      <c r="E92" s="3" t="s">
        <v>42</v>
      </c>
      <c r="F92" s="3">
        <f t="shared" si="5"/>
        <v>388.15993788819873</v>
      </c>
      <c r="G92" s="3">
        <f>IF(B92/(1+参数!B$4)/D92*参数!B$4&lt;参数!B$3,参数!B$3,B92/(1+参数!B$4)/D92*参数!B$4)</f>
        <v>0.1</v>
      </c>
      <c r="H92" s="15">
        <f>IF(J91&lt;参数!B$6,H91+F92,F92)+IFERROR(E92*H91,0)</f>
        <v>42741.397400352253</v>
      </c>
      <c r="I92" s="15">
        <f t="shared" si="6"/>
        <v>110101.8397033074</v>
      </c>
      <c r="J92" s="8">
        <f t="shared" si="7"/>
        <v>0.20991032640997132</v>
      </c>
      <c r="K92" s="1">
        <f>IF(J92&gt;参数!B$6,I92,0)</f>
        <v>0</v>
      </c>
      <c r="L92" s="1">
        <f t="shared" si="8"/>
        <v>-1000</v>
      </c>
      <c r="M92" s="12">
        <f t="shared" si="9"/>
        <v>2.4671415713250382</v>
      </c>
    </row>
    <row r="93" spans="1:13" x14ac:dyDescent="0.15">
      <c r="A93" s="2">
        <v>41851</v>
      </c>
      <c r="B93" s="1">
        <f>参数!B$2</f>
        <v>1000</v>
      </c>
      <c r="C93" s="1">
        <f>IF(J92&lt;参数!B$6,C92+B93,B93)</f>
        <v>92000</v>
      </c>
      <c r="D93" s="12">
        <v>2.7149999999999999</v>
      </c>
      <c r="E93" s="3" t="s">
        <v>42</v>
      </c>
      <c r="F93" s="3">
        <f t="shared" si="5"/>
        <v>368.28729281767954</v>
      </c>
      <c r="G93" s="3">
        <f>IF(B93/(1+参数!B$4)/D93*参数!B$4&lt;参数!B$3,参数!B$3,B93/(1+参数!B$4)/D93*参数!B$4)</f>
        <v>0.1</v>
      </c>
      <c r="H93" s="15">
        <f>IF(J92&lt;参数!B$6,H92+F93,F93)+IFERROR(E93*H92,0)</f>
        <v>43109.684693169933</v>
      </c>
      <c r="I93" s="15">
        <f t="shared" si="6"/>
        <v>117042.79394195636</v>
      </c>
      <c r="J93" s="8">
        <f t="shared" si="7"/>
        <v>0.27220428197778657</v>
      </c>
      <c r="K93" s="1">
        <f>IF(J93&gt;参数!B$6,I93,0)</f>
        <v>0</v>
      </c>
      <c r="L93" s="1">
        <f t="shared" si="8"/>
        <v>-1000</v>
      </c>
      <c r="M93" s="12">
        <f t="shared" si="9"/>
        <v>2.6002676110820957</v>
      </c>
    </row>
    <row r="94" spans="1:13" x14ac:dyDescent="0.15">
      <c r="A94" s="2">
        <v>41880</v>
      </c>
      <c r="B94" s="1">
        <f>参数!B$2</f>
        <v>1000</v>
      </c>
      <c r="C94" s="1">
        <f>IF(J93&lt;参数!B$6,C93+B94,B94)</f>
        <v>93000</v>
      </c>
      <c r="D94" s="12">
        <v>2.7309999999999999</v>
      </c>
      <c r="E94" s="3" t="s">
        <v>42</v>
      </c>
      <c r="F94" s="3">
        <f t="shared" si="5"/>
        <v>366.12962284877335</v>
      </c>
      <c r="G94" s="3">
        <f>IF(B94/(1+参数!B$4)/D94*参数!B$4&lt;参数!B$3,参数!B$3,B94/(1+参数!B$4)/D94*参数!B$4)</f>
        <v>0.1</v>
      </c>
      <c r="H94" s="15">
        <f>IF(J93&lt;参数!B$6,H93+F94,F94)+IFERROR(E94*H93,0)</f>
        <v>43475.814316018703</v>
      </c>
      <c r="I94" s="15">
        <f t="shared" si="6"/>
        <v>118732.44889704707</v>
      </c>
      <c r="J94" s="8">
        <f t="shared" si="7"/>
        <v>0.27669299889297916</v>
      </c>
      <c r="K94" s="1">
        <f>IF(J94&gt;参数!B$6,I94,0)</f>
        <v>0</v>
      </c>
      <c r="L94" s="1">
        <f t="shared" si="8"/>
        <v>-1000</v>
      </c>
      <c r="M94" s="12">
        <f t="shared" si="9"/>
        <v>2.6155914717735556</v>
      </c>
    </row>
    <row r="95" spans="1:13" x14ac:dyDescent="0.15">
      <c r="A95" s="2">
        <v>41912</v>
      </c>
      <c r="B95" s="1">
        <f>参数!B$2</f>
        <v>1000</v>
      </c>
      <c r="C95" s="1">
        <f>IF(J94&lt;参数!B$6,C94+B95,B95)</f>
        <v>94000</v>
      </c>
      <c r="D95" s="12">
        <v>2.8479999999999999</v>
      </c>
      <c r="E95" s="3" t="s">
        <v>42</v>
      </c>
      <c r="F95" s="3">
        <f t="shared" si="5"/>
        <v>351.0884831460674</v>
      </c>
      <c r="G95" s="3">
        <f>IF(B95/(1+参数!B$4)/D95*参数!B$4&lt;参数!B$3,参数!B$3,B95/(1+参数!B$4)/D95*参数!B$4)</f>
        <v>0.1</v>
      </c>
      <c r="H95" s="15">
        <f>IF(J94&lt;参数!B$6,H94+F95,F95)+IFERROR(E95*H94,0)</f>
        <v>43826.902799164767</v>
      </c>
      <c r="I95" s="15">
        <f t="shared" si="6"/>
        <v>124819.01917202125</v>
      </c>
      <c r="J95" s="8">
        <f t="shared" si="7"/>
        <v>0.3278619060853325</v>
      </c>
      <c r="K95" s="1">
        <f>IF(J95&gt;参数!B$6,I95,0)</f>
        <v>0</v>
      </c>
      <c r="L95" s="1">
        <f t="shared" si="8"/>
        <v>-1000</v>
      </c>
      <c r="M95" s="12">
        <f t="shared" si="9"/>
        <v>2.7276472030798558</v>
      </c>
    </row>
    <row r="96" spans="1:13" x14ac:dyDescent="0.15">
      <c r="A96" s="2">
        <v>41943</v>
      </c>
      <c r="B96" s="1">
        <f>参数!B$2</f>
        <v>1000</v>
      </c>
      <c r="C96" s="1">
        <f>IF(J95&lt;参数!B$6,C95+B96,B96)</f>
        <v>95000</v>
      </c>
      <c r="D96" s="12">
        <v>2.847</v>
      </c>
      <c r="E96" s="3" t="s">
        <v>42</v>
      </c>
      <c r="F96" s="3">
        <f t="shared" si="5"/>
        <v>351.21180189673339</v>
      </c>
      <c r="G96" s="3">
        <f>IF(B96/(1+参数!B$4)/D96*参数!B$4&lt;参数!B$3,参数!B$3,B96/(1+参数!B$4)/D96*参数!B$4)</f>
        <v>0.1</v>
      </c>
      <c r="H96" s="15">
        <f>IF(J95&lt;参数!B$6,H95+F96,F96)+IFERROR(E96*H95,0)</f>
        <v>44178.114601061498</v>
      </c>
      <c r="I96" s="15">
        <f t="shared" si="6"/>
        <v>125775.09226922208</v>
      </c>
      <c r="J96" s="8">
        <f t="shared" si="7"/>
        <v>0.32394833967602188</v>
      </c>
      <c r="K96" s="1">
        <f>IF(J96&gt;参数!B$6,I96,0)</f>
        <v>0</v>
      </c>
      <c r="L96" s="1">
        <f t="shared" si="8"/>
        <v>-1000</v>
      </c>
      <c r="M96" s="12">
        <f t="shared" si="9"/>
        <v>2.7266894617866395</v>
      </c>
    </row>
    <row r="97" spans="1:13" x14ac:dyDescent="0.15">
      <c r="A97" s="2">
        <v>41971</v>
      </c>
      <c r="B97" s="1">
        <f>参数!B$2</f>
        <v>1000</v>
      </c>
      <c r="C97" s="1">
        <f>IF(J96&lt;参数!B$6,C96+B97,B97)</f>
        <v>96000</v>
      </c>
      <c r="D97" s="12">
        <v>3.0339999999999998</v>
      </c>
      <c r="E97" s="3" t="s">
        <v>42</v>
      </c>
      <c r="F97" s="3">
        <f t="shared" si="5"/>
        <v>329.56493078444299</v>
      </c>
      <c r="G97" s="3">
        <f>IF(B97/(1+参数!B$4)/D97*参数!B$4&lt;参数!B$3,参数!B$3,B97/(1+参数!B$4)/D97*参数!B$4)</f>
        <v>0.1</v>
      </c>
      <c r="H97" s="15">
        <f>IF(J96&lt;参数!B$6,H96+F97,F97)+IFERROR(E97*H96,0)</f>
        <v>44507.679531845941</v>
      </c>
      <c r="I97" s="15">
        <f t="shared" si="6"/>
        <v>135036.29969962058</v>
      </c>
      <c r="J97" s="8">
        <f t="shared" si="7"/>
        <v>0.40662812187104769</v>
      </c>
      <c r="K97" s="1">
        <f>IF(J97&gt;参数!B$6,I97,0)</f>
        <v>0</v>
      </c>
      <c r="L97" s="1">
        <f t="shared" si="8"/>
        <v>-1000</v>
      </c>
      <c r="M97" s="12">
        <f t="shared" si="9"/>
        <v>2.905787083618077</v>
      </c>
    </row>
    <row r="98" spans="1:13" x14ac:dyDescent="0.15">
      <c r="A98" s="2">
        <v>42004</v>
      </c>
      <c r="B98" s="1">
        <f>参数!B$2</f>
        <v>1000</v>
      </c>
      <c r="C98" s="1">
        <f>IF(J97&lt;参数!B$6,C97+B98,B98)</f>
        <v>97000</v>
      </c>
      <c r="D98" s="12">
        <v>3.4119999999999999</v>
      </c>
      <c r="E98" s="3" t="s">
        <v>42</v>
      </c>
      <c r="F98" s="3">
        <f t="shared" si="5"/>
        <v>293.05392731535756</v>
      </c>
      <c r="G98" s="3">
        <f>IF(B98/(1+参数!B$4)/D98*参数!B$4&lt;参数!B$3,参数!B$3,B98/(1+参数!B$4)/D98*参数!B$4)</f>
        <v>0.1</v>
      </c>
      <c r="H98" s="15">
        <f>IF(J97&lt;参数!B$6,H97+F98,F98)+IFERROR(E98*H97,0)</f>
        <v>44800.733459161296</v>
      </c>
      <c r="I98" s="15">
        <f t="shared" si="6"/>
        <v>152860.10256265834</v>
      </c>
      <c r="J98" s="8">
        <f t="shared" si="7"/>
        <v>0.57587734600678697</v>
      </c>
      <c r="K98" s="1">
        <f>IF(J98&gt;参数!B$6,I98,0)</f>
        <v>0</v>
      </c>
      <c r="L98" s="1">
        <f t="shared" si="8"/>
        <v>-1000</v>
      </c>
      <c r="M98" s="12">
        <f t="shared" si="9"/>
        <v>3.2678132924538166</v>
      </c>
    </row>
    <row r="99" spans="1:13" x14ac:dyDescent="0.15">
      <c r="A99" s="2">
        <v>42034</v>
      </c>
      <c r="B99" s="1">
        <f>参数!B$2</f>
        <v>1000</v>
      </c>
      <c r="C99" s="1">
        <f>IF(J98&lt;参数!B$6,C98+B99,B99)</f>
        <v>98000</v>
      </c>
      <c r="D99" s="12">
        <v>3.5569999999999999</v>
      </c>
      <c r="E99" s="3" t="s">
        <v>42</v>
      </c>
      <c r="F99" s="3">
        <f t="shared" si="5"/>
        <v>281.10767500702838</v>
      </c>
      <c r="G99" s="3">
        <f>IF(B99/(1+参数!B$4)/D99*参数!B$4&lt;参数!B$3,参数!B$3,B99/(1+参数!B$4)/D99*参数!B$4)</f>
        <v>0.1</v>
      </c>
      <c r="H99" s="15">
        <f>IF(J98&lt;参数!B$6,H98+F99,F99)+IFERROR(E99*H98,0)</f>
        <v>45081.841134168324</v>
      </c>
      <c r="I99" s="15">
        <f t="shared" si="6"/>
        <v>160356.10891423671</v>
      </c>
      <c r="J99" s="8">
        <f t="shared" si="7"/>
        <v>0.63628682565547656</v>
      </c>
      <c r="K99" s="1">
        <f>IF(J99&gt;参数!B$6,I99,0)</f>
        <v>0</v>
      </c>
      <c r="L99" s="1">
        <f t="shared" si="8"/>
        <v>-1000</v>
      </c>
      <c r="M99" s="12">
        <f t="shared" si="9"/>
        <v>3.406685779970172</v>
      </c>
    </row>
    <row r="100" spans="1:13" x14ac:dyDescent="0.15">
      <c r="A100" s="2">
        <v>42062</v>
      </c>
      <c r="B100" s="1">
        <f>参数!B$2</f>
        <v>1000</v>
      </c>
      <c r="C100" s="1">
        <f>IF(J99&lt;参数!B$6,C99+B100,B100)</f>
        <v>99000</v>
      </c>
      <c r="D100" s="12">
        <v>3.778</v>
      </c>
      <c r="E100" s="3" t="s">
        <v>42</v>
      </c>
      <c r="F100" s="3">
        <f t="shared" si="5"/>
        <v>264.66384330333511</v>
      </c>
      <c r="G100" s="3">
        <f>IF(B100/(1+参数!B$4)/D100*参数!B$4&lt;参数!B$3,参数!B$3,B100/(1+参数!B$4)/D100*参数!B$4)</f>
        <v>0.1</v>
      </c>
      <c r="H100" s="15">
        <f>IF(J99&lt;参数!B$6,H99+F100,F100)+IFERROR(E100*H99,0)</f>
        <v>45346.504977471661</v>
      </c>
      <c r="I100" s="15">
        <f t="shared" si="6"/>
        <v>171319.09580488794</v>
      </c>
      <c r="J100" s="8">
        <f t="shared" si="7"/>
        <v>0.73049591722109031</v>
      </c>
      <c r="K100" s="1">
        <f>IF(J100&gt;参数!B$6,I100,0)</f>
        <v>0</v>
      </c>
      <c r="L100" s="1">
        <f t="shared" si="8"/>
        <v>-1000</v>
      </c>
      <c r="M100" s="12">
        <f t="shared" si="9"/>
        <v>3.6183466057709617</v>
      </c>
    </row>
    <row r="101" spans="1:13" x14ac:dyDescent="0.15">
      <c r="A101" s="2">
        <v>42094</v>
      </c>
      <c r="B101" s="1">
        <f>参数!B$2</f>
        <v>1000</v>
      </c>
      <c r="C101" s="1">
        <f>IF(J100&lt;参数!B$6,C100+B101,B101)</f>
        <v>100000</v>
      </c>
      <c r="D101" s="12">
        <v>4.3730000000000002</v>
      </c>
      <c r="E101" s="3" t="s">
        <v>42</v>
      </c>
      <c r="F101" s="3">
        <f t="shared" si="5"/>
        <v>228.6530985593414</v>
      </c>
      <c r="G101" s="3">
        <f>IF(B101/(1+参数!B$4)/D101*参数!B$4&lt;参数!B$3,参数!B$3,B101/(1+参数!B$4)/D101*参数!B$4)</f>
        <v>0.1</v>
      </c>
      <c r="H101" s="15">
        <f>IF(J100&lt;参数!B$6,H100+F101,F101)+IFERROR(E101*H100,0)</f>
        <v>45575.158076031003</v>
      </c>
      <c r="I101" s="15">
        <f t="shared" si="6"/>
        <v>199300.16626648357</v>
      </c>
      <c r="J101" s="8">
        <f t="shared" si="7"/>
        <v>0.99300166266483569</v>
      </c>
      <c r="K101" s="1">
        <f>IF(J101&gt;参数!B$6,I101,0)</f>
        <v>0</v>
      </c>
      <c r="L101" s="1">
        <f t="shared" si="8"/>
        <v>-1000</v>
      </c>
      <c r="M101" s="12">
        <f t="shared" si="9"/>
        <v>4.188202675234626</v>
      </c>
    </row>
    <row r="102" spans="1:13" x14ac:dyDescent="0.15">
      <c r="A102" s="2">
        <v>42124</v>
      </c>
      <c r="B102" s="1">
        <f>参数!B$2</f>
        <v>1000</v>
      </c>
      <c r="C102" s="1">
        <f>IF(J101&lt;参数!B$6,C101+B102,B102)</f>
        <v>101000</v>
      </c>
      <c r="D102" s="12">
        <v>4.8620000000000001</v>
      </c>
      <c r="E102" s="3" t="s">
        <v>42</v>
      </c>
      <c r="F102" s="3">
        <f t="shared" si="5"/>
        <v>205.65610859728505</v>
      </c>
      <c r="G102" s="3">
        <f>IF(B102/(1+参数!B$4)/D102*参数!B$4&lt;参数!B$3,参数!B$3,B102/(1+参数!B$4)/D102*参数!B$4)</f>
        <v>0.1</v>
      </c>
      <c r="H102" s="15">
        <f>IF(J101&lt;参数!B$6,H101+F102,F102)+IFERROR(E102*H101,0)</f>
        <v>45780.814184628289</v>
      </c>
      <c r="I102" s="15">
        <f t="shared" si="6"/>
        <v>222586.31856566275</v>
      </c>
      <c r="J102" s="8">
        <f t="shared" si="7"/>
        <v>1.2038249362936906</v>
      </c>
      <c r="K102" s="1">
        <f>IF(J102&gt;参数!B$6,I102,0)</f>
        <v>0</v>
      </c>
      <c r="L102" s="1">
        <f t="shared" si="8"/>
        <v>-1000</v>
      </c>
      <c r="M102" s="12">
        <f t="shared" si="9"/>
        <v>4.6565381676173683</v>
      </c>
    </row>
    <row r="103" spans="1:13" x14ac:dyDescent="0.15">
      <c r="A103" s="2">
        <v>42153</v>
      </c>
      <c r="B103" s="1">
        <f>参数!B$2</f>
        <v>1000</v>
      </c>
      <c r="C103" s="1">
        <f>IF(J102&lt;参数!B$6,C102+B103,B103)</f>
        <v>102000</v>
      </c>
      <c r="D103" s="12">
        <v>5.46</v>
      </c>
      <c r="E103" s="3" t="s">
        <v>42</v>
      </c>
      <c r="F103" s="3">
        <f t="shared" si="5"/>
        <v>183.13186813186812</v>
      </c>
      <c r="G103" s="3">
        <f>IF(B103/(1+参数!B$4)/D103*参数!B$4&lt;参数!B$3,参数!B$3,B103/(1+参数!B$4)/D103*参数!B$4)</f>
        <v>0.1</v>
      </c>
      <c r="H103" s="15">
        <f>IF(J102&lt;参数!B$6,H102+F103,F103)+IFERROR(E103*H102,0)</f>
        <v>45963.946052760155</v>
      </c>
      <c r="I103" s="15">
        <f t="shared" si="6"/>
        <v>250963.14544807046</v>
      </c>
      <c r="J103" s="8">
        <f t="shared" si="7"/>
        <v>1.4604229945889262</v>
      </c>
      <c r="K103" s="1">
        <f>IF(J103&gt;参数!B$6,I103,0)</f>
        <v>0</v>
      </c>
      <c r="L103" s="1">
        <f t="shared" si="8"/>
        <v>-1000</v>
      </c>
      <c r="M103" s="12">
        <f t="shared" si="9"/>
        <v>5.2292674609606804</v>
      </c>
    </row>
    <row r="104" spans="1:13" x14ac:dyDescent="0.15">
      <c r="A104" s="2">
        <v>42185</v>
      </c>
      <c r="B104" s="1">
        <f>参数!B$2</f>
        <v>1000</v>
      </c>
      <c r="C104" s="1">
        <f>IF(J103&lt;参数!B$6,C103+B104,B104)</f>
        <v>103000</v>
      </c>
      <c r="D104" s="12">
        <v>4.9539999999999997</v>
      </c>
      <c r="E104" s="3" t="s">
        <v>42</v>
      </c>
      <c r="F104" s="3">
        <f t="shared" si="5"/>
        <v>201.83689947517158</v>
      </c>
      <c r="G104" s="3">
        <f>IF(B104/(1+参数!B$4)/D104*参数!B$4&lt;参数!B$3,参数!B$3,B104/(1+参数!B$4)/D104*参数!B$4)</f>
        <v>0.1</v>
      </c>
      <c r="H104" s="15">
        <f>IF(J103&lt;参数!B$6,H103+F104,F104)+IFERROR(E104*H103,0)</f>
        <v>46165.782952235328</v>
      </c>
      <c r="I104" s="15">
        <f t="shared" si="6"/>
        <v>228705.28874537381</v>
      </c>
      <c r="J104" s="8">
        <f t="shared" si="7"/>
        <v>1.2204396965570274</v>
      </c>
      <c r="K104" s="1">
        <f>IF(J104&gt;参数!B$6,I104,0)</f>
        <v>0</v>
      </c>
      <c r="L104" s="1">
        <f t="shared" si="8"/>
        <v>-1000</v>
      </c>
      <c r="M104" s="12">
        <f t="shared" si="9"/>
        <v>4.7446503665932616</v>
      </c>
    </row>
    <row r="105" spans="1:13" x14ac:dyDescent="0.15">
      <c r="A105" s="2">
        <v>42216</v>
      </c>
      <c r="B105" s="1">
        <f>参数!B$2</f>
        <v>1000</v>
      </c>
      <c r="C105" s="1">
        <f>IF(J104&lt;参数!B$6,C104+B105,B105)</f>
        <v>104000</v>
      </c>
      <c r="D105" s="12">
        <v>4.5179999999999998</v>
      </c>
      <c r="E105" s="3" t="s">
        <v>42</v>
      </c>
      <c r="F105" s="3">
        <f t="shared" si="5"/>
        <v>221.31474103585657</v>
      </c>
      <c r="G105" s="3">
        <f>IF(B105/(1+参数!B$4)/D105*参数!B$4&lt;参数!B$3,参数!B$3,B105/(1+参数!B$4)/D105*参数!B$4)</f>
        <v>0.1</v>
      </c>
      <c r="H105" s="15">
        <f>IF(J104&lt;参数!B$6,H104+F105,F105)+IFERROR(E105*H104,0)</f>
        <v>46387.097693271186</v>
      </c>
      <c r="I105" s="15">
        <f t="shared" si="6"/>
        <v>209576.90737819922</v>
      </c>
      <c r="J105" s="8">
        <f t="shared" si="7"/>
        <v>1.0151625709442231</v>
      </c>
      <c r="K105" s="1">
        <f>IF(J105&gt;参数!B$6,I105,0)</f>
        <v>0</v>
      </c>
      <c r="L105" s="1">
        <f t="shared" si="8"/>
        <v>-1000</v>
      </c>
      <c r="M105" s="12">
        <f t="shared" si="9"/>
        <v>4.3270751627509796</v>
      </c>
    </row>
    <row r="106" spans="1:13" x14ac:dyDescent="0.15">
      <c r="A106" s="2">
        <v>42247</v>
      </c>
      <c r="B106" s="1">
        <f>参数!B$2</f>
        <v>1000</v>
      </c>
      <c r="C106" s="1">
        <f>IF(J105&lt;参数!B$6,C105+B106,B106)</f>
        <v>105000</v>
      </c>
      <c r="D106" s="12">
        <v>3.9649999999999999</v>
      </c>
      <c r="E106" s="3" t="s">
        <v>42</v>
      </c>
      <c r="F106" s="3">
        <f t="shared" si="5"/>
        <v>252.18158890290039</v>
      </c>
      <c r="G106" s="3">
        <f>IF(B106/(1+参数!B$4)/D106*参数!B$4&lt;参数!B$3,参数!B$3,B106/(1+参数!B$4)/D106*参数!B$4)</f>
        <v>0.1</v>
      </c>
      <c r="H106" s="15">
        <f>IF(J105&lt;参数!B$6,H105+F106,F106)+IFERROR(E106*H105,0)</f>
        <v>46639.279282174088</v>
      </c>
      <c r="I106" s="15">
        <f t="shared" si="6"/>
        <v>184924.74235382024</v>
      </c>
      <c r="J106" s="8">
        <f t="shared" si="7"/>
        <v>0.76118802241733574</v>
      </c>
      <c r="K106" s="1">
        <f>IF(J106&gt;参数!B$6,I106,0)</f>
        <v>0</v>
      </c>
      <c r="L106" s="1">
        <f t="shared" si="8"/>
        <v>-1000</v>
      </c>
      <c r="M106" s="12">
        <f t="shared" si="9"/>
        <v>3.7974442276023979</v>
      </c>
    </row>
    <row r="107" spans="1:13" x14ac:dyDescent="0.15">
      <c r="A107" s="2">
        <v>42277</v>
      </c>
      <c r="B107" s="1">
        <f>参数!B$2</f>
        <v>1000</v>
      </c>
      <c r="C107" s="1">
        <f>IF(J106&lt;参数!B$6,C106+B107,B107)</f>
        <v>106000</v>
      </c>
      <c r="D107" s="12">
        <v>3.8730000000000002</v>
      </c>
      <c r="E107" s="3" t="s">
        <v>42</v>
      </c>
      <c r="F107" s="3">
        <f t="shared" si="5"/>
        <v>258.17195972114638</v>
      </c>
      <c r="G107" s="3">
        <f>IF(B107/(1+参数!B$4)/D107*参数!B$4&lt;参数!B$3,参数!B$3,B107/(1+参数!B$4)/D107*参数!B$4)</f>
        <v>0.1</v>
      </c>
      <c r="H107" s="15">
        <f>IF(J106&lt;参数!B$6,H106+F107,F107)+IFERROR(E107*H106,0)</f>
        <v>46897.451241895236</v>
      </c>
      <c r="I107" s="15">
        <f t="shared" si="6"/>
        <v>181633.82865986027</v>
      </c>
      <c r="J107" s="8">
        <f t="shared" si="7"/>
        <v>0.7135266854703799</v>
      </c>
      <c r="K107" s="1">
        <f>IF(J107&gt;参数!B$6,I107,0)</f>
        <v>0</v>
      </c>
      <c r="L107" s="1">
        <f t="shared" si="8"/>
        <v>-1000</v>
      </c>
      <c r="M107" s="12">
        <f t="shared" si="9"/>
        <v>3.7093320286265041</v>
      </c>
    </row>
    <row r="108" spans="1:13" x14ac:dyDescent="0.15">
      <c r="A108" s="2">
        <v>42307</v>
      </c>
      <c r="B108" s="1">
        <f>参数!B$2</f>
        <v>1000</v>
      </c>
      <c r="C108" s="1">
        <f>IF(J107&lt;参数!B$6,C107+B108,B108)</f>
        <v>107000</v>
      </c>
      <c r="D108" s="12">
        <v>4.3630000000000004</v>
      </c>
      <c r="E108" s="3" t="s">
        <v>42</v>
      </c>
      <c r="F108" s="3">
        <f t="shared" si="5"/>
        <v>229.17717167086863</v>
      </c>
      <c r="G108" s="3">
        <f>IF(B108/(1+参数!B$4)/D108*参数!B$4&lt;参数!B$3,参数!B$3,B108/(1+参数!B$4)/D108*参数!B$4)</f>
        <v>0.1</v>
      </c>
      <c r="H108" s="15">
        <f>IF(J107&lt;参数!B$6,H107+F108,F108)+IFERROR(E108*H107,0)</f>
        <v>47126.628413566104</v>
      </c>
      <c r="I108" s="15">
        <f t="shared" si="6"/>
        <v>205613.47976838893</v>
      </c>
      <c r="J108" s="8">
        <f t="shared" si="7"/>
        <v>0.92162130624662564</v>
      </c>
      <c r="K108" s="1">
        <f>IF(J108&gt;参数!B$6,I108,0)</f>
        <v>0</v>
      </c>
      <c r="L108" s="1">
        <f t="shared" si="8"/>
        <v>-1000</v>
      </c>
      <c r="M108" s="12">
        <f t="shared" si="9"/>
        <v>4.1786252623024627</v>
      </c>
    </row>
    <row r="109" spans="1:13" x14ac:dyDescent="0.15">
      <c r="A109" s="2">
        <v>42338</v>
      </c>
      <c r="B109" s="1">
        <f>参数!B$2</f>
        <v>1000</v>
      </c>
      <c r="C109" s="1">
        <f>IF(J108&lt;参数!B$6,C108+B109,B109)</f>
        <v>108000</v>
      </c>
      <c r="D109" s="12">
        <v>4.5149999999999997</v>
      </c>
      <c r="E109" s="3" t="s">
        <v>42</v>
      </c>
      <c r="F109" s="3">
        <f t="shared" si="5"/>
        <v>221.46179401993356</v>
      </c>
      <c r="G109" s="3">
        <f>IF(B109/(1+参数!B$4)/D109*参数!B$4&lt;参数!B$3,参数!B$3,B109/(1+参数!B$4)/D109*参数!B$4)</f>
        <v>0.1</v>
      </c>
      <c r="H109" s="15">
        <f>IF(J108&lt;参数!B$6,H108+F109,F109)+IFERROR(E109*H108,0)</f>
        <v>47348.090207586036</v>
      </c>
      <c r="I109" s="15">
        <f t="shared" si="6"/>
        <v>213776.62728725094</v>
      </c>
      <c r="J109" s="8">
        <f t="shared" si="7"/>
        <v>0.97941321562269401</v>
      </c>
      <c r="K109" s="1">
        <f>IF(J109&gt;参数!B$6,I109,0)</f>
        <v>0</v>
      </c>
      <c r="L109" s="1">
        <f t="shared" si="8"/>
        <v>-1000</v>
      </c>
      <c r="M109" s="12">
        <f t="shared" si="9"/>
        <v>4.3242019388713304</v>
      </c>
    </row>
    <row r="110" spans="1:13" x14ac:dyDescent="0.15">
      <c r="A110" s="2">
        <v>42369</v>
      </c>
      <c r="B110" s="1">
        <f>参数!B$2</f>
        <v>1000</v>
      </c>
      <c r="C110" s="1">
        <f>IF(J109&lt;参数!B$6,C109+B110,B110)</f>
        <v>109000</v>
      </c>
      <c r="D110" s="12">
        <v>4.8289999999999997</v>
      </c>
      <c r="E110" s="3" t="s">
        <v>42</v>
      </c>
      <c r="F110" s="3">
        <f t="shared" si="5"/>
        <v>207.06150341685651</v>
      </c>
      <c r="G110" s="3">
        <f>IF(B110/(1+参数!B$4)/D110*参数!B$4&lt;参数!B$3,参数!B$3,B110/(1+参数!B$4)/D110*参数!B$4)</f>
        <v>0.1</v>
      </c>
      <c r="H110" s="15">
        <f>IF(J109&lt;参数!B$6,H109+F110,F110)+IFERROR(E110*H109,0)</f>
        <v>47555.151711002894</v>
      </c>
      <c r="I110" s="15">
        <f t="shared" si="6"/>
        <v>229643.82761243297</v>
      </c>
      <c r="J110" s="8">
        <f t="shared" si="7"/>
        <v>1.1068241065360822</v>
      </c>
      <c r="K110" s="1">
        <f>IF(J110&gt;参数!B$6,I110,0)</f>
        <v>0</v>
      </c>
      <c r="L110" s="1">
        <f t="shared" si="8"/>
        <v>-1000</v>
      </c>
      <c r="M110" s="12">
        <f t="shared" si="9"/>
        <v>4.6249327049412301</v>
      </c>
    </row>
    <row r="111" spans="1:13" x14ac:dyDescent="0.15">
      <c r="A111" s="2">
        <v>42398</v>
      </c>
      <c r="B111" s="1">
        <f>参数!B$2</f>
        <v>1000</v>
      </c>
      <c r="C111" s="1">
        <f>IF(J110&lt;参数!B$6,C110+B111,B111)</f>
        <v>110000</v>
      </c>
      <c r="D111" s="12">
        <v>3.7650000000000001</v>
      </c>
      <c r="E111" s="3" t="s">
        <v>42</v>
      </c>
      <c r="F111" s="3">
        <f t="shared" si="5"/>
        <v>265.57768924302786</v>
      </c>
      <c r="G111" s="3">
        <f>IF(B111/(1+参数!B$4)/D111*参数!B$4&lt;参数!B$3,参数!B$3,B111/(1+参数!B$4)/D111*参数!B$4)</f>
        <v>0.1</v>
      </c>
      <c r="H111" s="15">
        <f>IF(J110&lt;参数!B$6,H110+F111,F111)+IFERROR(E111*H110,0)</f>
        <v>47820.729400245924</v>
      </c>
      <c r="I111" s="15">
        <f t="shared" si="6"/>
        <v>180045.04619192591</v>
      </c>
      <c r="J111" s="8">
        <f t="shared" si="7"/>
        <v>0.63677314719932654</v>
      </c>
      <c r="K111" s="1">
        <f>IF(J111&gt;参数!B$6,I111,0)</f>
        <v>0</v>
      </c>
      <c r="L111" s="1">
        <f t="shared" si="8"/>
        <v>-1000</v>
      </c>
      <c r="M111" s="12">
        <f t="shared" si="9"/>
        <v>3.6058959689591492</v>
      </c>
    </row>
    <row r="112" spans="1:13" x14ac:dyDescent="0.15">
      <c r="A112" s="2">
        <v>42429</v>
      </c>
      <c r="B112" s="1">
        <f>参数!B$2</f>
        <v>1000</v>
      </c>
      <c r="C112" s="1">
        <f>IF(J111&lt;参数!B$6,C111+B112,B112)</f>
        <v>111000</v>
      </c>
      <c r="D112" s="12">
        <v>3.6629999999999998</v>
      </c>
      <c r="E112" s="3" t="s">
        <v>42</v>
      </c>
      <c r="F112" s="3">
        <f t="shared" si="5"/>
        <v>272.97297297297297</v>
      </c>
      <c r="G112" s="3">
        <f>IF(B112/(1+参数!B$4)/D112*参数!B$4&lt;参数!B$3,参数!B$3,B112/(1+参数!B$4)/D112*参数!B$4)</f>
        <v>0.1</v>
      </c>
      <c r="H112" s="15">
        <f>IF(J111&lt;参数!B$6,H111+F112,F112)+IFERROR(E112*H111,0)</f>
        <v>48093.702373218897</v>
      </c>
      <c r="I112" s="15">
        <f t="shared" si="6"/>
        <v>176167.2317931008</v>
      </c>
      <c r="J112" s="8">
        <f t="shared" si="7"/>
        <v>0.58709217831622351</v>
      </c>
      <c r="K112" s="1">
        <f>IF(J112&gt;参数!B$6,I112,0)</f>
        <v>0</v>
      </c>
      <c r="L112" s="1">
        <f t="shared" si="8"/>
        <v>-1000</v>
      </c>
      <c r="M112" s="12">
        <f t="shared" si="9"/>
        <v>3.5082063570510926</v>
      </c>
    </row>
    <row r="113" spans="1:13" x14ac:dyDescent="0.15">
      <c r="A113" s="2">
        <v>42460</v>
      </c>
      <c r="B113" s="1">
        <f>参数!B$2</f>
        <v>1000</v>
      </c>
      <c r="C113" s="1">
        <f>IF(J112&lt;参数!B$6,C112+B113,B113)</f>
        <v>112000</v>
      </c>
      <c r="D113" s="12">
        <v>4.1509999999999998</v>
      </c>
      <c r="E113" s="3" t="s">
        <v>42</v>
      </c>
      <c r="F113" s="3">
        <f t="shared" si="5"/>
        <v>240.8817152493375</v>
      </c>
      <c r="G113" s="3">
        <f>IF(B113/(1+参数!B$4)/D113*参数!B$4&lt;参数!B$3,参数!B$3,B113/(1+参数!B$4)/D113*参数!B$4)</f>
        <v>0.1</v>
      </c>
      <c r="H113" s="15">
        <f>IF(J112&lt;参数!B$6,H112+F113,F113)+IFERROR(E113*H112,0)</f>
        <v>48334.584088468233</v>
      </c>
      <c r="I113" s="15">
        <f t="shared" si="6"/>
        <v>200636.85855123162</v>
      </c>
      <c r="J113" s="8">
        <f t="shared" si="7"/>
        <v>0.79140052277885364</v>
      </c>
      <c r="K113" s="1">
        <f>IF(J113&gt;参数!B$6,I113,0)</f>
        <v>0</v>
      </c>
      <c r="L113" s="1">
        <f t="shared" si="8"/>
        <v>-1000</v>
      </c>
      <c r="M113" s="12">
        <f t="shared" si="9"/>
        <v>3.9755841081406182</v>
      </c>
    </row>
    <row r="114" spans="1:13" x14ac:dyDescent="0.15">
      <c r="A114" s="2">
        <v>42489</v>
      </c>
      <c r="B114" s="1">
        <f>参数!B$2</f>
        <v>1000</v>
      </c>
      <c r="C114" s="1">
        <f>IF(J113&lt;参数!B$6,C113+B114,B114)</f>
        <v>113000</v>
      </c>
      <c r="D114" s="12">
        <v>4.1360000000000001</v>
      </c>
      <c r="E114" s="3" t="s">
        <v>42</v>
      </c>
      <c r="F114" s="3">
        <f t="shared" si="5"/>
        <v>241.75531914893617</v>
      </c>
      <c r="G114" s="3">
        <f>IF(B114/(1+参数!B$4)/D114*参数!B$4&lt;参数!B$3,参数!B$3,B114/(1+参数!B$4)/D114*参数!B$4)</f>
        <v>0.1</v>
      </c>
      <c r="H114" s="15">
        <f>IF(J113&lt;参数!B$6,H113+F114,F114)+IFERROR(E114*H113,0)</f>
        <v>48576.339407617168</v>
      </c>
      <c r="I114" s="15">
        <f t="shared" si="6"/>
        <v>200911.73978990462</v>
      </c>
      <c r="J114" s="8">
        <f t="shared" si="7"/>
        <v>0.77797999814074892</v>
      </c>
      <c r="K114" s="1">
        <f>IF(J114&gt;参数!B$6,I114,0)</f>
        <v>0</v>
      </c>
      <c r="L114" s="1">
        <f t="shared" si="8"/>
        <v>-1000</v>
      </c>
      <c r="M114" s="12">
        <f t="shared" si="9"/>
        <v>3.9612179887423751</v>
      </c>
    </row>
    <row r="115" spans="1:13" x14ac:dyDescent="0.15">
      <c r="A115" s="2">
        <v>42521</v>
      </c>
      <c r="B115" s="1">
        <f>参数!B$2</f>
        <v>1000</v>
      </c>
      <c r="C115" s="1">
        <f>IF(J114&lt;参数!B$6,C114+B115,B115)</f>
        <v>114000</v>
      </c>
      <c r="D115" s="12">
        <v>4.12</v>
      </c>
      <c r="E115" s="3" t="s">
        <v>42</v>
      </c>
      <c r="F115" s="3">
        <f t="shared" si="5"/>
        <v>242.69417475728153</v>
      </c>
      <c r="G115" s="3">
        <f>IF(B115/(1+参数!B$4)/D115*参数!B$4&lt;参数!B$3,参数!B$3,B115/(1+参数!B$4)/D115*参数!B$4)</f>
        <v>0.1</v>
      </c>
      <c r="H115" s="15">
        <f>IF(J114&lt;参数!B$6,H114+F115,F115)+IFERROR(E115*H114,0)</f>
        <v>48819.033582374446</v>
      </c>
      <c r="I115" s="15">
        <f t="shared" si="6"/>
        <v>201134.41835938272</v>
      </c>
      <c r="J115" s="8">
        <f t="shared" si="7"/>
        <v>0.76433700315247988</v>
      </c>
      <c r="K115" s="1">
        <f>IF(J115&gt;参数!B$6,I115,0)</f>
        <v>0</v>
      </c>
      <c r="L115" s="1">
        <f t="shared" si="8"/>
        <v>-1000</v>
      </c>
      <c r="M115" s="12">
        <f t="shared" si="9"/>
        <v>3.9458941280509157</v>
      </c>
    </row>
    <row r="116" spans="1:13" x14ac:dyDescent="0.15">
      <c r="A116" s="2">
        <v>42551</v>
      </c>
      <c r="B116" s="1">
        <f>参数!B$2</f>
        <v>1000</v>
      </c>
      <c r="C116" s="1">
        <f>IF(J115&lt;参数!B$6,C115+B116,B116)</f>
        <v>115000</v>
      </c>
      <c r="D116" s="12">
        <v>4.2160000000000002</v>
      </c>
      <c r="E116" s="3" t="s">
        <v>42</v>
      </c>
      <c r="F116" s="3">
        <f t="shared" si="5"/>
        <v>237.16793168880454</v>
      </c>
      <c r="G116" s="3">
        <f>IF(B116/(1+参数!B$4)/D116*参数!B$4&lt;参数!B$3,参数!B$3,B116/(1+参数!B$4)/D116*参数!B$4)</f>
        <v>0.1</v>
      </c>
      <c r="H116" s="15">
        <f>IF(J115&lt;参数!B$6,H115+F116,F116)+IFERROR(E116*H115,0)</f>
        <v>49056.20151406325</v>
      </c>
      <c r="I116" s="15">
        <f t="shared" si="6"/>
        <v>206820.94558329068</v>
      </c>
      <c r="J116" s="8">
        <f t="shared" si="7"/>
        <v>0.79844300507209298</v>
      </c>
      <c r="K116" s="1">
        <f>IF(J116&gt;参数!B$6,I116,0)</f>
        <v>0</v>
      </c>
      <c r="L116" s="1">
        <f t="shared" si="8"/>
        <v>-1000</v>
      </c>
      <c r="M116" s="12">
        <f t="shared" si="9"/>
        <v>4.0378372921996748</v>
      </c>
    </row>
    <row r="117" spans="1:13" x14ac:dyDescent="0.15">
      <c r="A117" s="2">
        <v>42580</v>
      </c>
      <c r="B117" s="1">
        <f>参数!B$2</f>
        <v>1000</v>
      </c>
      <c r="C117" s="1">
        <f>IF(J116&lt;参数!B$6,C116+B117,B117)</f>
        <v>116000</v>
      </c>
      <c r="D117" s="12">
        <v>4.3250000000000002</v>
      </c>
      <c r="E117" s="3" t="s">
        <v>42</v>
      </c>
      <c r="F117" s="3">
        <f t="shared" si="5"/>
        <v>231.1907514450867</v>
      </c>
      <c r="G117" s="3">
        <f>IF(B117/(1+参数!B$4)/D117*参数!B$4&lt;参数!B$3,参数!B$3,B117/(1+参数!B$4)/D117*参数!B$4)</f>
        <v>0.1</v>
      </c>
      <c r="H117" s="15">
        <f>IF(J116&lt;参数!B$6,H116+F117,F117)+IFERROR(E117*H116,0)</f>
        <v>49287.392265508337</v>
      </c>
      <c r="I117" s="15">
        <f t="shared" si="6"/>
        <v>213167.97154832358</v>
      </c>
      <c r="J117" s="8">
        <f t="shared" si="7"/>
        <v>0.83765492714072054</v>
      </c>
      <c r="K117" s="1">
        <f>IF(J117&gt;参数!B$6,I117,0)</f>
        <v>0</v>
      </c>
      <c r="L117" s="1">
        <f t="shared" si="8"/>
        <v>-1000</v>
      </c>
      <c r="M117" s="12">
        <f t="shared" si="9"/>
        <v>4.1422310931602455</v>
      </c>
    </row>
    <row r="118" spans="1:13" x14ac:dyDescent="0.15">
      <c r="A118" s="2">
        <v>42613</v>
      </c>
      <c r="B118" s="1">
        <f>参数!B$2</f>
        <v>1000</v>
      </c>
      <c r="C118" s="1">
        <f>IF(J117&lt;参数!B$6,C117+B118,B118)</f>
        <v>117000</v>
      </c>
      <c r="D118" s="12">
        <v>4.4980000000000002</v>
      </c>
      <c r="E118" s="3" t="s">
        <v>42</v>
      </c>
      <c r="F118" s="3">
        <f t="shared" si="5"/>
        <v>222.2987994664295</v>
      </c>
      <c r="G118" s="3">
        <f>IF(B118/(1+参数!B$4)/D118*参数!B$4&lt;参数!B$3,参数!B$3,B118/(1+参数!B$4)/D118*参数!B$4)</f>
        <v>0.1</v>
      </c>
      <c r="H118" s="15">
        <f>IF(J117&lt;参数!B$6,H117+F118,F118)+IFERROR(E118*H117,0)</f>
        <v>49509.691064974766</v>
      </c>
      <c r="I118" s="15">
        <f t="shared" si="6"/>
        <v>222694.5904102565</v>
      </c>
      <c r="J118" s="8">
        <f t="shared" si="7"/>
        <v>0.90337256760902984</v>
      </c>
      <c r="K118" s="1">
        <f>IF(J118&gt;参数!B$6,I118,0)</f>
        <v>0</v>
      </c>
      <c r="L118" s="1">
        <f t="shared" si="8"/>
        <v>-1000</v>
      </c>
      <c r="M118" s="12">
        <f t="shared" si="9"/>
        <v>4.3079203368866557</v>
      </c>
    </row>
    <row r="119" spans="1:13" x14ac:dyDescent="0.15">
      <c r="A119" s="2">
        <v>42643</v>
      </c>
      <c r="B119" s="1">
        <f>参数!B$2</f>
        <v>1000</v>
      </c>
      <c r="C119" s="1">
        <f>IF(J118&lt;参数!B$6,C118+B119,B119)</f>
        <v>118000</v>
      </c>
      <c r="D119" s="12">
        <v>4.4669999999999996</v>
      </c>
      <c r="E119" s="3" t="s">
        <v>42</v>
      </c>
      <c r="F119" s="3">
        <f t="shared" si="5"/>
        <v>223.84150436534588</v>
      </c>
      <c r="G119" s="3">
        <f>IF(B119/(1+参数!B$4)/D119*参数!B$4&lt;参数!B$3,参数!B$3,B119/(1+参数!B$4)/D119*参数!B$4)</f>
        <v>0.1</v>
      </c>
      <c r="H119" s="15">
        <f>IF(J118&lt;参数!B$6,H118+F119,F119)+IFERROR(E119*H118,0)</f>
        <v>49733.53256934011</v>
      </c>
      <c r="I119" s="15">
        <f t="shared" si="6"/>
        <v>222159.68998724225</v>
      </c>
      <c r="J119" s="8">
        <f t="shared" si="7"/>
        <v>0.88270923718001915</v>
      </c>
      <c r="K119" s="1">
        <f>IF(J119&gt;参数!B$6,I119,0)</f>
        <v>0</v>
      </c>
      <c r="L119" s="1">
        <f t="shared" si="8"/>
        <v>-1000</v>
      </c>
      <c r="M119" s="12">
        <f t="shared" si="9"/>
        <v>4.2782303567969517</v>
      </c>
    </row>
    <row r="120" spans="1:13" x14ac:dyDescent="0.15">
      <c r="A120" s="2">
        <v>42674</v>
      </c>
      <c r="B120" s="1">
        <f>参数!B$2</f>
        <v>1000</v>
      </c>
      <c r="C120" s="1">
        <f>IF(J119&lt;参数!B$6,C119+B120,B120)</f>
        <v>119000</v>
      </c>
      <c r="D120" s="12">
        <v>4.5220000000000002</v>
      </c>
      <c r="E120" s="3" t="s">
        <v>42</v>
      </c>
      <c r="F120" s="3">
        <f t="shared" si="5"/>
        <v>221.1189739053516</v>
      </c>
      <c r="G120" s="3">
        <f>IF(B120/(1+参数!B$4)/D120*参数!B$4&lt;参数!B$3,参数!B$3,B120/(1+参数!B$4)/D120*参数!B$4)</f>
        <v>0.1</v>
      </c>
      <c r="H120" s="15">
        <f>IF(J119&lt;参数!B$6,H119+F120,F120)+IFERROR(E120*H119,0)</f>
        <v>49954.651543245462</v>
      </c>
      <c r="I120" s="15">
        <f t="shared" si="6"/>
        <v>225894.934278556</v>
      </c>
      <c r="J120" s="8">
        <f t="shared" si="7"/>
        <v>0.89827675864332779</v>
      </c>
      <c r="K120" s="1">
        <f>IF(J120&gt;参数!B$6,I120,0)</f>
        <v>0</v>
      </c>
      <c r="L120" s="1">
        <f t="shared" si="8"/>
        <v>-1000</v>
      </c>
      <c r="M120" s="12">
        <f t="shared" si="9"/>
        <v>4.3309061279238454</v>
      </c>
    </row>
    <row r="121" spans="1:13" x14ac:dyDescent="0.15">
      <c r="A121" s="2">
        <v>42704</v>
      </c>
      <c r="B121" s="1">
        <f>参数!B$2</f>
        <v>1000</v>
      </c>
      <c r="C121" s="1">
        <f>IF(J120&lt;参数!B$6,C120+B121,B121)</f>
        <v>120000</v>
      </c>
      <c r="D121" s="12">
        <v>4.6079999999999997</v>
      </c>
      <c r="E121" s="3" t="s">
        <v>42</v>
      </c>
      <c r="F121" s="3">
        <f t="shared" si="5"/>
        <v>216.9921875</v>
      </c>
      <c r="G121" s="3">
        <f>IF(B121/(1+参数!B$4)/D121*参数!B$4&lt;参数!B$3,参数!B$3,B121/(1+参数!B$4)/D121*参数!B$4)</f>
        <v>0.1</v>
      </c>
      <c r="H121" s="15">
        <f>IF(J120&lt;参数!B$6,H120+F121,F121)+IFERROR(E121*H120,0)</f>
        <v>50171.643730745462</v>
      </c>
      <c r="I121" s="15">
        <f t="shared" si="6"/>
        <v>231190.93431127508</v>
      </c>
      <c r="J121" s="8">
        <f t="shared" si="7"/>
        <v>0.92659111926062576</v>
      </c>
      <c r="K121" s="1">
        <f>IF(J121&gt;参数!B$6,I121,0)</f>
        <v>0</v>
      </c>
      <c r="L121" s="1">
        <f t="shared" si="8"/>
        <v>-1000</v>
      </c>
      <c r="M121" s="12">
        <f t="shared" si="9"/>
        <v>4.4132718791404422</v>
      </c>
    </row>
    <row r="122" spans="1:13" x14ac:dyDescent="0.15">
      <c r="A122" s="2">
        <v>42734</v>
      </c>
      <c r="B122" s="1">
        <f>参数!B$2</f>
        <v>1000</v>
      </c>
      <c r="C122" s="1">
        <f>IF(J121&lt;参数!B$6,C121+B122,B122)</f>
        <v>121000</v>
      </c>
      <c r="D122" s="12">
        <v>4.468</v>
      </c>
      <c r="E122" s="3" t="s">
        <v>42</v>
      </c>
      <c r="F122" s="3">
        <f t="shared" si="5"/>
        <v>223.79140555058191</v>
      </c>
      <c r="G122" s="3">
        <f>IF(B122/(1+参数!B$4)/D122*参数!B$4&lt;参数!B$3,参数!B$3,B122/(1+参数!B$4)/D122*参数!B$4)</f>
        <v>0.1</v>
      </c>
      <c r="H122" s="15">
        <f>IF(J121&lt;参数!B$6,H121+F122,F122)+IFERROR(E122*H121,0)</f>
        <v>50395.435136296044</v>
      </c>
      <c r="I122" s="15">
        <f t="shared" si="6"/>
        <v>225166.80418897074</v>
      </c>
      <c r="J122" s="8">
        <f t="shared" si="7"/>
        <v>0.86088267924769202</v>
      </c>
      <c r="K122" s="1">
        <f>IF(J122&gt;参数!B$6,I122,0)</f>
        <v>0</v>
      </c>
      <c r="L122" s="1">
        <f t="shared" si="8"/>
        <v>-1000</v>
      </c>
      <c r="M122" s="12">
        <f t="shared" si="9"/>
        <v>4.2791880980901684</v>
      </c>
    </row>
    <row r="123" spans="1:13" x14ac:dyDescent="0.15">
      <c r="A123" s="2">
        <v>42761</v>
      </c>
      <c r="B123" s="1">
        <f>参数!B$2</f>
        <v>1000</v>
      </c>
      <c r="C123" s="1">
        <f>IF(J122&lt;参数!B$6,C122+B123,B123)</f>
        <v>122000</v>
      </c>
      <c r="D123" s="12">
        <v>4.452</v>
      </c>
      <c r="E123" s="3" t="s">
        <v>42</v>
      </c>
      <c r="F123" s="3">
        <f t="shared" si="5"/>
        <v>224.5956873315364</v>
      </c>
      <c r="G123" s="3">
        <f>IF(B123/(1+参数!B$4)/D123*参数!B$4&lt;参数!B$3,参数!B$3,B123/(1+参数!B$4)/D123*参数!B$4)</f>
        <v>0.1</v>
      </c>
      <c r="H123" s="15">
        <f>IF(J122&lt;参数!B$6,H122+F123,F123)+IFERROR(E123*H122,0)</f>
        <v>50620.030823627581</v>
      </c>
      <c r="I123" s="15">
        <f t="shared" si="6"/>
        <v>225360.37722678998</v>
      </c>
      <c r="J123" s="8">
        <f t="shared" si="7"/>
        <v>0.84721620677696707</v>
      </c>
      <c r="K123" s="1">
        <f>IF(J123&gt;参数!B$6,I123,0)</f>
        <v>0</v>
      </c>
      <c r="L123" s="1">
        <f t="shared" si="8"/>
        <v>-1000</v>
      </c>
      <c r="M123" s="12">
        <f t="shared" si="9"/>
        <v>4.2638642373987086</v>
      </c>
    </row>
    <row r="124" spans="1:13" x14ac:dyDescent="0.15">
      <c r="A124" s="2">
        <v>42794</v>
      </c>
      <c r="B124" s="1">
        <f>参数!B$2</f>
        <v>1000</v>
      </c>
      <c r="C124" s="1">
        <f>IF(J123&lt;参数!B$6,C123+B124,B124)</f>
        <v>123000</v>
      </c>
      <c r="D124" s="12">
        <v>4.5620000000000003</v>
      </c>
      <c r="E124" s="3" t="s">
        <v>42</v>
      </c>
      <c r="F124" s="3">
        <f t="shared" si="5"/>
        <v>219.18018412976764</v>
      </c>
      <c r="G124" s="3">
        <f>IF(B124/(1+参数!B$4)/D124*参数!B$4&lt;参数!B$3,参数!B$3,B124/(1+参数!B$4)/D124*参数!B$4)</f>
        <v>0.1</v>
      </c>
      <c r="H124" s="15">
        <f>IF(J123&lt;参数!B$6,H123+F124,F124)+IFERROR(E124*H123,0)</f>
        <v>50839.211007757352</v>
      </c>
      <c r="I124" s="15">
        <f t="shared" si="6"/>
        <v>231928.48061738905</v>
      </c>
      <c r="J124" s="8">
        <f t="shared" si="7"/>
        <v>0.88559740339340687</v>
      </c>
      <c r="K124" s="1">
        <f>IF(J124&gt;参数!B$6,I124,0)</f>
        <v>0</v>
      </c>
      <c r="L124" s="1">
        <f t="shared" si="8"/>
        <v>-1000</v>
      </c>
      <c r="M124" s="12">
        <f t="shared" si="9"/>
        <v>4.3692157796524951</v>
      </c>
    </row>
    <row r="125" spans="1:13" x14ac:dyDescent="0.15">
      <c r="A125" s="2">
        <v>42803</v>
      </c>
      <c r="B125" s="1">
        <f>参数!B$2</f>
        <v>1000</v>
      </c>
      <c r="C125" s="1">
        <f>IF(J124&lt;参数!B$6,C124+B125,B125)</f>
        <v>124000</v>
      </c>
      <c r="D125" s="12">
        <v>4.5880000000000001</v>
      </c>
      <c r="E125" s="3" t="s">
        <v>42</v>
      </c>
      <c r="F125" s="3">
        <f t="shared" si="5"/>
        <v>217.93809938971228</v>
      </c>
      <c r="G125" s="3">
        <f>IF(B125/(1+参数!B$4)/D125*参数!B$4&lt;参数!B$3,参数!B$3,B125/(1+参数!B$4)/D125*参数!B$4)</f>
        <v>0.1</v>
      </c>
      <c r="H125" s="15">
        <f>IF(J124&lt;参数!B$6,H124+F125,F125)+IFERROR(E125*H124,0)</f>
        <v>51057.149107147066</v>
      </c>
      <c r="I125" s="15">
        <f t="shared" si="6"/>
        <v>234250.20010359073</v>
      </c>
      <c r="J125" s="8">
        <f t="shared" si="7"/>
        <v>0.88911451696444144</v>
      </c>
      <c r="K125" s="1">
        <f>IF(J125&gt;参数!B$6,I125,0)</f>
        <v>0</v>
      </c>
      <c r="L125" s="1">
        <f t="shared" si="8"/>
        <v>233250.20010359073</v>
      </c>
      <c r="M125" s="12">
        <f t="shared" si="9"/>
        <v>4.3941170532761173</v>
      </c>
    </row>
    <row r="126" spans="1:13" x14ac:dyDescent="0.15">
      <c r="D126" s="12"/>
      <c r="E126" s="3"/>
      <c r="J126" s="1"/>
      <c r="L126" s="1"/>
    </row>
    <row r="127" spans="1:13" x14ac:dyDescent="0.15">
      <c r="B127" s="1">
        <f>B125</f>
        <v>1000</v>
      </c>
      <c r="D127" s="12"/>
      <c r="E127" s="3"/>
      <c r="J127" s="1"/>
      <c r="K127" s="1">
        <f>SUM(K2:K125)</f>
        <v>0</v>
      </c>
      <c r="L127" s="8">
        <f>XIRR(L2:L125,A2:A125)</f>
        <v>0.1209216773509979</v>
      </c>
    </row>
  </sheetData>
  <autoFilter ref="A1:T125"/>
  <phoneticPr fontId="16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7"/>
  <sheetViews>
    <sheetView workbookViewId="0">
      <pane xSplit="1" ySplit="1" topLeftCell="D104" activePane="bottomRight" state="frozen"/>
      <selection pane="topRight" activeCell="B1" sqref="B1"/>
      <selection pane="bottomLeft" activeCell="A2" sqref="A2"/>
      <selection pane="bottomRight" activeCell="M1" sqref="M1:M1048576"/>
    </sheetView>
  </sheetViews>
  <sheetFormatPr defaultColWidth="8.5" defaultRowHeight="13.5" x14ac:dyDescent="0.15"/>
  <cols>
    <col min="1" max="1" width="12.25" style="2" customWidth="1"/>
    <col min="2" max="5" width="8.5" style="1"/>
    <col min="6" max="6" width="9.5" style="3" bestFit="1" customWidth="1"/>
    <col min="7" max="7" width="8.5" style="3"/>
    <col min="8" max="9" width="11.625" style="15" bestFit="1" customWidth="1"/>
    <col min="10" max="10" width="8.5" style="3"/>
    <col min="11" max="11" width="8.5" style="1"/>
    <col min="12" max="12" width="8.5" style="3"/>
    <col min="13" max="13" width="8.5" style="12"/>
    <col min="14" max="20" width="8.5" style="1"/>
  </cols>
  <sheetData>
    <row r="1" spans="1:13" x14ac:dyDescent="0.15">
      <c r="A1" s="6" t="s">
        <v>45</v>
      </c>
      <c r="B1" s="4" t="s">
        <v>46</v>
      </c>
      <c r="C1" s="4" t="s">
        <v>47</v>
      </c>
      <c r="D1" s="11" t="s">
        <v>48</v>
      </c>
      <c r="E1" s="9" t="s">
        <v>49</v>
      </c>
      <c r="F1" s="9" t="s">
        <v>50</v>
      </c>
      <c r="G1" s="9" t="s">
        <v>51</v>
      </c>
      <c r="H1" s="13" t="s">
        <v>9</v>
      </c>
      <c r="I1" s="14" t="s">
        <v>52</v>
      </c>
      <c r="J1" s="7" t="s">
        <v>53</v>
      </c>
      <c r="K1" s="4" t="s">
        <v>54</v>
      </c>
      <c r="L1" s="4" t="s">
        <v>55</v>
      </c>
      <c r="M1" s="11" t="s">
        <v>66</v>
      </c>
    </row>
    <row r="2" spans="1:13" x14ac:dyDescent="0.15">
      <c r="A2" s="2">
        <v>39080</v>
      </c>
      <c r="B2" s="1">
        <f>参数!B$2</f>
        <v>1000</v>
      </c>
      <c r="C2" s="1">
        <f>B2</f>
        <v>1000</v>
      </c>
      <c r="D2" s="12">
        <v>2.0411999999999999</v>
      </c>
      <c r="E2" s="3"/>
      <c r="F2" s="3">
        <f>(B2-G2)/D2</f>
        <v>489.85890652557322</v>
      </c>
      <c r="G2" s="3">
        <f>IF(B2/(1+参数!B$4)/D2*参数!B$4&lt;参数!B$3,参数!B$3,B2/(1+参数!B$4)/D2*参数!B$4)</f>
        <v>0.1</v>
      </c>
      <c r="H2" s="15">
        <f>F2</f>
        <v>489.85890652557322</v>
      </c>
      <c r="I2" s="15">
        <f>D2*H2</f>
        <v>999.9</v>
      </c>
      <c r="J2" s="8">
        <f>I2/C2-1</f>
        <v>-9.9999999999988987E-5</v>
      </c>
      <c r="K2" s="1">
        <f>IF(J2&gt;参数!B$6,I2,0)</f>
        <v>0</v>
      </c>
      <c r="L2" s="1">
        <f>IF(A2=MAX(A:A),-B2+K2+#REF!,-B2+K2)</f>
        <v>-1000</v>
      </c>
      <c r="M2" s="12">
        <v>1</v>
      </c>
    </row>
    <row r="3" spans="1:13" x14ac:dyDescent="0.15">
      <c r="A3" s="2">
        <v>39113</v>
      </c>
      <c r="B3" s="1">
        <f>参数!B$2</f>
        <v>1000</v>
      </c>
      <c r="C3" s="1">
        <f>IF(J2&lt;参数!B$6,C2+B3,B3)</f>
        <v>2000</v>
      </c>
      <c r="D3" s="12">
        <v>1.0667</v>
      </c>
      <c r="E3" s="3">
        <v>0.53</v>
      </c>
      <c r="F3" s="3">
        <f>(B3-G3)/D3</f>
        <v>937.37695697009462</v>
      </c>
      <c r="G3" s="3">
        <f>IF(B3/(1+参数!B$4)/D3*参数!B$4&lt;参数!B$3,参数!B$3,B3/(1+参数!B$4)/D3*参数!B$4)</f>
        <v>0.1</v>
      </c>
      <c r="H3" s="15">
        <f>IF(J2&lt;参数!B$6,H2+F3,F3)+IFERROR(E3*H2,0)</f>
        <v>1686.8610839542216</v>
      </c>
      <c r="I3" s="15">
        <f>D3*H3</f>
        <v>1799.3747182539682</v>
      </c>
      <c r="J3" s="8">
        <f>I3/C3-1</f>
        <v>-0.10031264087301583</v>
      </c>
      <c r="K3" s="1">
        <f>IF(J3&gt;参数!B$6,I3,0)</f>
        <v>0</v>
      </c>
      <c r="L3" s="1">
        <f>IF(A3=MAX(A:A),-B3+K3+I3,-B3+K3)</f>
        <v>-1000</v>
      </c>
      <c r="M3" s="12">
        <f>M2*(IFERROR(D3+E3,D3))/D2</f>
        <v>0.78223593964334714</v>
      </c>
    </row>
    <row r="4" spans="1:13" x14ac:dyDescent="0.15">
      <c r="A4" s="2">
        <v>39141</v>
      </c>
      <c r="B4" s="1">
        <f>参数!B$2</f>
        <v>1000</v>
      </c>
      <c r="C4" s="1">
        <f>IF(J3&lt;参数!B$6,C3+B4,B4)</f>
        <v>3000</v>
      </c>
      <c r="D4" s="12">
        <v>1.0190999999999999</v>
      </c>
      <c r="E4" s="3" t="s">
        <v>42</v>
      </c>
      <c r="F4" s="3">
        <f t="shared" ref="F4:F67" si="0">(B4-G4)/D4</f>
        <v>981.15984692375639</v>
      </c>
      <c r="G4" s="3">
        <f>IF(B4/(1+参数!B$4)/D4*参数!B$4&lt;参数!B$3,参数!B$3,B4/(1+参数!B$4)/D4*参数!B$4)</f>
        <v>0.1</v>
      </c>
      <c r="H4" s="15">
        <f>IF(J3&lt;参数!B$6,H3+F4,F4)+IFERROR(E4*H3,0)</f>
        <v>2668.0209308779781</v>
      </c>
      <c r="I4" s="15">
        <f t="shared" ref="I4:I67" si="1">D4*H4</f>
        <v>2718.9801306577474</v>
      </c>
      <c r="J4" s="8">
        <f t="shared" ref="J4:J67" si="2">I4/C4-1</f>
        <v>-9.3673289780750846E-2</v>
      </c>
      <c r="K4" s="1">
        <f>IF(J4&gt;参数!B$6,I4,0)</f>
        <v>0</v>
      </c>
      <c r="L4" s="1">
        <f t="shared" ref="L4:L67" si="3">IF(A4=MAX(A:A),-B4+K4+I4,-B4+K4)</f>
        <v>-1000</v>
      </c>
      <c r="M4" s="12">
        <f t="shared" ref="M4:M67" si="4">M3*(IFERROR(D4+E4,D4))/D3</f>
        <v>0.74732975165513726</v>
      </c>
    </row>
    <row r="5" spans="1:13" x14ac:dyDescent="0.15">
      <c r="A5" s="2">
        <v>39171</v>
      </c>
      <c r="B5" s="1">
        <f>参数!B$2</f>
        <v>1000</v>
      </c>
      <c r="C5" s="1">
        <f>IF(J4&lt;参数!B$6,C4+B5,B5)</f>
        <v>4000</v>
      </c>
      <c r="D5" s="12">
        <v>1.0751999999999999</v>
      </c>
      <c r="E5" s="3" t="s">
        <v>42</v>
      </c>
      <c r="F5" s="3">
        <f t="shared" si="0"/>
        <v>929.96651785714289</v>
      </c>
      <c r="G5" s="3">
        <f>IF(B5/(1+参数!B$4)/D5*参数!B$4&lt;参数!B$3,参数!B$3,B5/(1+参数!B$4)/D5*参数!B$4)</f>
        <v>0.1</v>
      </c>
      <c r="H5" s="15">
        <f>IF(J4&lt;参数!B$6,H4+F5,F5)+IFERROR(E5*H4,0)</f>
        <v>3597.9874487351208</v>
      </c>
      <c r="I5" s="15">
        <f t="shared" si="1"/>
        <v>3868.5561048800018</v>
      </c>
      <c r="J5" s="8">
        <f t="shared" si="2"/>
        <v>-3.2860973779999525E-2</v>
      </c>
      <c r="K5" s="1">
        <f>IF(J5&gt;参数!B$6,I5,0)</f>
        <v>0</v>
      </c>
      <c r="L5" s="1">
        <f t="shared" si="3"/>
        <v>-1000</v>
      </c>
      <c r="M5" s="12">
        <f t="shared" si="4"/>
        <v>0.78846918749838457</v>
      </c>
    </row>
    <row r="6" spans="1:13" x14ac:dyDescent="0.15">
      <c r="A6" s="2">
        <v>39202</v>
      </c>
      <c r="B6" s="1">
        <f>参数!B$2</f>
        <v>1000</v>
      </c>
      <c r="C6" s="1">
        <f>IF(J5&lt;参数!B$6,C5+B6,B6)</f>
        <v>5000</v>
      </c>
      <c r="D6" s="12">
        <v>1.2571000000000001</v>
      </c>
      <c r="E6" s="3" t="s">
        <v>42</v>
      </c>
      <c r="F6" s="3">
        <f t="shared" si="0"/>
        <v>795.40211598122653</v>
      </c>
      <c r="G6" s="3">
        <f>IF(B6/(1+参数!B$4)/D6*参数!B$4&lt;参数!B$3,参数!B$3,B6/(1+参数!B$4)/D6*参数!B$4)</f>
        <v>0.1</v>
      </c>
      <c r="H6" s="15">
        <f>IF(J5&lt;参数!B$6,H5+F6,F6)+IFERROR(E6*H5,0)</f>
        <v>4393.3895647163472</v>
      </c>
      <c r="I6" s="15">
        <f t="shared" si="1"/>
        <v>5522.9300218049202</v>
      </c>
      <c r="J6" s="8">
        <f t="shared" si="2"/>
        <v>0.10458600436098409</v>
      </c>
      <c r="K6" s="1">
        <f>IF(J6&gt;参数!B$6,I6,0)</f>
        <v>0</v>
      </c>
      <c r="L6" s="1">
        <f t="shared" si="3"/>
        <v>-1000</v>
      </c>
      <c r="M6" s="12">
        <f t="shared" si="4"/>
        <v>0.92186069159618622</v>
      </c>
    </row>
    <row r="7" spans="1:13" x14ac:dyDescent="0.15">
      <c r="A7" s="2">
        <v>39233</v>
      </c>
      <c r="B7" s="1">
        <f>参数!B$2</f>
        <v>1000</v>
      </c>
      <c r="C7" s="1">
        <f>IF(J6&lt;参数!B$6,C6+B7,B7)</f>
        <v>6000</v>
      </c>
      <c r="D7" s="12">
        <v>1.4277</v>
      </c>
      <c r="E7" s="3" t="s">
        <v>42</v>
      </c>
      <c r="F7" s="3">
        <f t="shared" si="0"/>
        <v>700.35721790292075</v>
      </c>
      <c r="G7" s="3">
        <f>IF(B7/(1+参数!B$4)/D7*参数!B$4&lt;参数!B$3,参数!B$3,B7/(1+参数!B$4)/D7*参数!B$4)</f>
        <v>0.1</v>
      </c>
      <c r="H7" s="15">
        <f>IF(J6&lt;参数!B$6,H6+F7,F7)+IFERROR(E7*H6,0)</f>
        <v>5093.7467826192678</v>
      </c>
      <c r="I7" s="15">
        <f t="shared" si="1"/>
        <v>7272.3422815455287</v>
      </c>
      <c r="J7" s="8">
        <f t="shared" si="2"/>
        <v>0.21205704692425487</v>
      </c>
      <c r="K7" s="1">
        <f>IF(J7&gt;参数!B$6,I7,0)</f>
        <v>0</v>
      </c>
      <c r="L7" s="1">
        <f t="shared" si="3"/>
        <v>-1000</v>
      </c>
      <c r="M7" s="12">
        <f t="shared" si="4"/>
        <v>1.046965642663173</v>
      </c>
    </row>
    <row r="8" spans="1:13" x14ac:dyDescent="0.15">
      <c r="A8" s="2">
        <v>39262</v>
      </c>
      <c r="B8" s="1">
        <f>参数!B$2</f>
        <v>1000</v>
      </c>
      <c r="C8" s="1">
        <f>IF(J7&lt;参数!B$6,C7+B8,B8)</f>
        <v>7000</v>
      </c>
      <c r="D8" s="12">
        <v>1.5014000000000001</v>
      </c>
      <c r="E8" s="3" t="s">
        <v>42</v>
      </c>
      <c r="F8" s="3">
        <f t="shared" si="0"/>
        <v>665.97842014120147</v>
      </c>
      <c r="G8" s="3">
        <f>IF(B8/(1+参数!B$4)/D8*参数!B$4&lt;参数!B$3,参数!B$3,B8/(1+参数!B$4)/D8*参数!B$4)</f>
        <v>0.1</v>
      </c>
      <c r="H8" s="15">
        <f>IF(J7&lt;参数!B$6,H7+F8,F8)+IFERROR(E8*H7,0)</f>
        <v>5759.7252027604691</v>
      </c>
      <c r="I8" s="15">
        <f t="shared" si="1"/>
        <v>8647.6514194245683</v>
      </c>
      <c r="J8" s="8">
        <f t="shared" si="2"/>
        <v>0.23537877420350983</v>
      </c>
      <c r="K8" s="1">
        <f>IF(J8&gt;参数!B$6,I8,0)</f>
        <v>0</v>
      </c>
      <c r="L8" s="1">
        <f t="shared" si="3"/>
        <v>-1000</v>
      </c>
      <c r="M8" s="12">
        <f t="shared" si="4"/>
        <v>1.1010115681827333</v>
      </c>
    </row>
    <row r="9" spans="1:13" x14ac:dyDescent="0.15">
      <c r="A9" s="2">
        <v>39294</v>
      </c>
      <c r="B9" s="1">
        <f>参数!B$2</f>
        <v>1000</v>
      </c>
      <c r="C9" s="1">
        <f>IF(J8&lt;参数!B$6,C8+B9,B9)</f>
        <v>8000</v>
      </c>
      <c r="D9" s="12">
        <v>1.655</v>
      </c>
      <c r="E9" s="3" t="s">
        <v>42</v>
      </c>
      <c r="F9" s="3">
        <f t="shared" si="0"/>
        <v>604.16918429003022</v>
      </c>
      <c r="G9" s="3">
        <f>IF(B9/(1+参数!B$4)/D9*参数!B$4&lt;参数!B$3,参数!B$3,B9/(1+参数!B$4)/D9*参数!B$4)</f>
        <v>0.1</v>
      </c>
      <c r="H9" s="15">
        <f>IF(J8&lt;参数!B$6,H8+F9,F9)+IFERROR(E9*H8,0)</f>
        <v>6363.8943870504991</v>
      </c>
      <c r="I9" s="15">
        <f t="shared" si="1"/>
        <v>10532.245210568577</v>
      </c>
      <c r="J9" s="8">
        <f t="shared" si="2"/>
        <v>0.31653065132107217</v>
      </c>
      <c r="K9" s="1">
        <f>IF(J9&gt;参数!B$6,I9,0)</f>
        <v>0</v>
      </c>
      <c r="L9" s="1">
        <f t="shared" si="3"/>
        <v>-1000</v>
      </c>
      <c r="M9" s="12">
        <f t="shared" si="4"/>
        <v>1.2136500235396455</v>
      </c>
    </row>
    <row r="10" spans="1:13" x14ac:dyDescent="0.15">
      <c r="A10" s="2">
        <v>39325</v>
      </c>
      <c r="B10" s="1">
        <f>参数!B$2</f>
        <v>1000</v>
      </c>
      <c r="C10" s="1">
        <f>IF(J9&lt;参数!B$6,C9+B10,B10)</f>
        <v>9000</v>
      </c>
      <c r="D10" s="12">
        <v>1.9294</v>
      </c>
      <c r="E10" s="3" t="s">
        <v>42</v>
      </c>
      <c r="F10" s="3">
        <f t="shared" si="0"/>
        <v>518.24401368301028</v>
      </c>
      <c r="G10" s="3">
        <f>IF(B10/(1+参数!B$4)/D10*参数!B$4&lt;参数!B$3,参数!B$3,B10/(1+参数!B$4)/D10*参数!B$4)</f>
        <v>0.1</v>
      </c>
      <c r="H10" s="15">
        <f>IF(J9&lt;参数!B$6,H9+F10,F10)+IFERROR(E10*H9,0)</f>
        <v>6882.1384007335091</v>
      </c>
      <c r="I10" s="15">
        <f t="shared" si="1"/>
        <v>13278.397830375232</v>
      </c>
      <c r="J10" s="8">
        <f t="shared" si="2"/>
        <v>0.47537753670835903</v>
      </c>
      <c r="K10" s="1">
        <f>IF(J10&gt;参数!B$6,I10,0)</f>
        <v>0</v>
      </c>
      <c r="L10" s="1">
        <f t="shared" si="3"/>
        <v>-1000</v>
      </c>
      <c r="M10" s="12">
        <f t="shared" si="4"/>
        <v>1.4148739307657958</v>
      </c>
    </row>
    <row r="11" spans="1:13" x14ac:dyDescent="0.15">
      <c r="A11" s="2">
        <v>39353</v>
      </c>
      <c r="B11" s="1">
        <f>参数!B$2</f>
        <v>1000</v>
      </c>
      <c r="C11" s="1">
        <f>IF(J10&lt;参数!B$6,C10+B11,B11)</f>
        <v>10000</v>
      </c>
      <c r="D11" s="12">
        <v>1.9784999999999999</v>
      </c>
      <c r="E11" s="3" t="s">
        <v>42</v>
      </c>
      <c r="F11" s="3">
        <f t="shared" si="0"/>
        <v>505.38286580742988</v>
      </c>
      <c r="G11" s="3">
        <f>IF(B11/(1+参数!B$4)/D11*参数!B$4&lt;参数!B$3,参数!B$3,B11/(1+参数!B$4)/D11*参数!B$4)</f>
        <v>0.1</v>
      </c>
      <c r="H11" s="15">
        <f>IF(J10&lt;参数!B$6,H10+F11,F11)+IFERROR(E11*H10,0)</f>
        <v>7387.521266540939</v>
      </c>
      <c r="I11" s="15">
        <f t="shared" si="1"/>
        <v>14616.210825851247</v>
      </c>
      <c r="J11" s="8">
        <f t="shared" si="2"/>
        <v>0.4616210825851248</v>
      </c>
      <c r="K11" s="1">
        <f>IF(J11&gt;参数!B$6,I11,0)</f>
        <v>0</v>
      </c>
      <c r="L11" s="1">
        <f t="shared" si="3"/>
        <v>-1000</v>
      </c>
      <c r="M11" s="12">
        <f t="shared" si="4"/>
        <v>1.4508801036696002</v>
      </c>
    </row>
    <row r="12" spans="1:13" x14ac:dyDescent="0.15">
      <c r="A12" s="2">
        <v>39386</v>
      </c>
      <c r="B12" s="1">
        <f>参数!B$2</f>
        <v>1000</v>
      </c>
      <c r="C12" s="1">
        <f>IF(J11&lt;参数!B$6,C11+B12,B12)</f>
        <v>11000</v>
      </c>
      <c r="D12" s="12">
        <v>2.0525000000000002</v>
      </c>
      <c r="E12" s="3" t="s">
        <v>42</v>
      </c>
      <c r="F12" s="3">
        <f t="shared" si="0"/>
        <v>487.16199756394633</v>
      </c>
      <c r="G12" s="3">
        <f>IF(B12/(1+参数!B$4)/D12*参数!B$4&lt;参数!B$3,参数!B$3,B12/(1+参数!B$4)/D12*参数!B$4)</f>
        <v>0.1</v>
      </c>
      <c r="H12" s="15">
        <f>IF(J11&lt;参数!B$6,H11+F12,F12)+IFERROR(E12*H11,0)</f>
        <v>7874.683264104885</v>
      </c>
      <c r="I12" s="15">
        <f t="shared" si="1"/>
        <v>16162.787399575278</v>
      </c>
      <c r="J12" s="8">
        <f t="shared" si="2"/>
        <v>0.46934430905229796</v>
      </c>
      <c r="K12" s="1">
        <f>IF(J12&gt;参数!B$6,I12,0)</f>
        <v>0</v>
      </c>
      <c r="L12" s="1">
        <f t="shared" si="3"/>
        <v>-1000</v>
      </c>
      <c r="M12" s="12">
        <f t="shared" si="4"/>
        <v>1.5051460261722795</v>
      </c>
    </row>
    <row r="13" spans="1:13" x14ac:dyDescent="0.15">
      <c r="A13" s="2">
        <v>39416</v>
      </c>
      <c r="B13" s="1">
        <f>参数!B$2</f>
        <v>1000</v>
      </c>
      <c r="C13" s="1">
        <f>IF(J12&lt;参数!B$6,C12+B13,B13)</f>
        <v>12000</v>
      </c>
      <c r="D13" s="12">
        <v>1.7930999999999999</v>
      </c>
      <c r="E13" s="3" t="s">
        <v>42</v>
      </c>
      <c r="F13" s="3">
        <f t="shared" si="0"/>
        <v>557.63761084155931</v>
      </c>
      <c r="G13" s="3">
        <f>IF(B13/(1+参数!B$4)/D13*参数!B$4&lt;参数!B$3,参数!B$3,B13/(1+参数!B$4)/D13*参数!B$4)</f>
        <v>0.1</v>
      </c>
      <c r="H13" s="15">
        <f>IF(J12&lt;参数!B$6,H12+F13,F13)+IFERROR(E13*H12,0)</f>
        <v>8432.3208749464447</v>
      </c>
      <c r="I13" s="15">
        <f t="shared" si="1"/>
        <v>15119.994560866469</v>
      </c>
      <c r="J13" s="8">
        <f t="shared" si="2"/>
        <v>0.25999954673887249</v>
      </c>
      <c r="K13" s="1">
        <f>IF(J13&gt;参数!B$6,I13,0)</f>
        <v>0</v>
      </c>
      <c r="L13" s="1">
        <f t="shared" si="3"/>
        <v>-1000</v>
      </c>
      <c r="M13" s="12">
        <f t="shared" si="4"/>
        <v>1.3149219681020774</v>
      </c>
    </row>
    <row r="14" spans="1:13" x14ac:dyDescent="0.15">
      <c r="A14" s="2">
        <v>39444</v>
      </c>
      <c r="B14" s="1">
        <f>参数!B$2</f>
        <v>1000</v>
      </c>
      <c r="C14" s="1">
        <f>IF(J13&lt;参数!B$6,C13+B14,B14)</f>
        <v>13000</v>
      </c>
      <c r="D14" s="12">
        <v>2.0912999999999999</v>
      </c>
      <c r="E14" s="3" t="s">
        <v>42</v>
      </c>
      <c r="F14" s="3">
        <f t="shared" si="0"/>
        <v>478.12365514273421</v>
      </c>
      <c r="G14" s="3">
        <f>IF(B14/(1+参数!B$4)/D14*参数!B$4&lt;参数!B$3,参数!B$3,B14/(1+参数!B$4)/D14*参数!B$4)</f>
        <v>0.1</v>
      </c>
      <c r="H14" s="15">
        <f>IF(J13&lt;参数!B$6,H13+F14,F14)+IFERROR(E14*H13,0)</f>
        <v>8910.4445300891784</v>
      </c>
      <c r="I14" s="15">
        <f t="shared" si="1"/>
        <v>18634.412645775497</v>
      </c>
      <c r="J14" s="8">
        <f t="shared" si="2"/>
        <v>0.43341635736734596</v>
      </c>
      <c r="K14" s="1">
        <f>IF(J14&gt;参数!B$6,I14,0)</f>
        <v>0</v>
      </c>
      <c r="L14" s="1">
        <f t="shared" si="3"/>
        <v>-1000</v>
      </c>
      <c r="M14" s="12">
        <f t="shared" si="4"/>
        <v>1.5335989693223324</v>
      </c>
    </row>
    <row r="15" spans="1:13" x14ac:dyDescent="0.15">
      <c r="A15" s="2">
        <v>39478</v>
      </c>
      <c r="B15" s="1">
        <f>参数!B$2</f>
        <v>1000</v>
      </c>
      <c r="C15" s="1">
        <f>IF(J14&lt;参数!B$6,C14+B15,B15)</f>
        <v>14000</v>
      </c>
      <c r="D15" s="12">
        <v>1.9491000000000001</v>
      </c>
      <c r="E15" s="3" t="s">
        <v>42</v>
      </c>
      <c r="F15" s="3">
        <f t="shared" si="0"/>
        <v>513.00600277050944</v>
      </c>
      <c r="G15" s="3">
        <f>IF(B15/(1+参数!B$4)/D15*参数!B$4&lt;参数!B$3,参数!B$3,B15/(1+参数!B$4)/D15*参数!B$4)</f>
        <v>0.1</v>
      </c>
      <c r="H15" s="15">
        <f>IF(J14&lt;参数!B$6,H14+F15,F15)+IFERROR(E15*H14,0)</f>
        <v>9423.4505328596879</v>
      </c>
      <c r="I15" s="15">
        <f t="shared" si="1"/>
        <v>18367.247433596818</v>
      </c>
      <c r="J15" s="8">
        <f t="shared" si="2"/>
        <v>0.3119462452569155</v>
      </c>
      <c r="K15" s="1">
        <f>IF(J15&gt;参数!B$6,I15,0)</f>
        <v>0</v>
      </c>
      <c r="L15" s="1">
        <f t="shared" si="3"/>
        <v>-1000</v>
      </c>
      <c r="M15" s="12">
        <f t="shared" si="4"/>
        <v>1.4293203993239412</v>
      </c>
    </row>
    <row r="16" spans="1:13" x14ac:dyDescent="0.15">
      <c r="A16" s="2">
        <v>39507</v>
      </c>
      <c r="B16" s="1">
        <f>参数!B$2</f>
        <v>1000</v>
      </c>
      <c r="C16" s="1">
        <f>IF(J15&lt;参数!B$6,C15+B16,B16)</f>
        <v>15000</v>
      </c>
      <c r="D16" s="12">
        <v>1.9579</v>
      </c>
      <c r="E16" s="3" t="s">
        <v>42</v>
      </c>
      <c r="F16" s="3">
        <f t="shared" si="0"/>
        <v>510.70024005311814</v>
      </c>
      <c r="G16" s="3">
        <f>IF(B16/(1+参数!B$4)/D16*参数!B$4&lt;参数!B$3,参数!B$3,B16/(1+参数!B$4)/D16*参数!B$4)</f>
        <v>0.1</v>
      </c>
      <c r="H16" s="15">
        <f>IF(J15&lt;参数!B$6,H15+F16,F16)+IFERROR(E16*H15,0)</f>
        <v>9934.1507729128061</v>
      </c>
      <c r="I16" s="15">
        <f t="shared" si="1"/>
        <v>19450.073798285983</v>
      </c>
      <c r="J16" s="8">
        <f t="shared" si="2"/>
        <v>0.29667158655239878</v>
      </c>
      <c r="K16" s="1">
        <f>IF(J16&gt;参数!B$6,I16,0)</f>
        <v>0</v>
      </c>
      <c r="L16" s="1">
        <f t="shared" si="3"/>
        <v>-1000</v>
      </c>
      <c r="M16" s="12">
        <f t="shared" si="4"/>
        <v>1.4357736441620974</v>
      </c>
    </row>
    <row r="17" spans="1:13" x14ac:dyDescent="0.15">
      <c r="A17" s="2">
        <v>39538</v>
      </c>
      <c r="B17" s="1">
        <f>参数!B$2</f>
        <v>1000</v>
      </c>
      <c r="C17" s="1">
        <f>IF(J16&lt;参数!B$6,C16+B17,B17)</f>
        <v>16000</v>
      </c>
      <c r="D17" s="12">
        <v>1.4038999999999999</v>
      </c>
      <c r="E17" s="3">
        <v>0.3</v>
      </c>
      <c r="F17" s="3">
        <f t="shared" si="0"/>
        <v>712.23021582733816</v>
      </c>
      <c r="G17" s="3">
        <f>IF(B17/(1+参数!B$4)/D17*参数!B$4&lt;参数!B$3,参数!B$3,B17/(1+参数!B$4)/D17*参数!B$4)</f>
        <v>0.1</v>
      </c>
      <c r="H17" s="15">
        <f>IF(J16&lt;参数!B$6,H16+F17,F17)+IFERROR(E17*H16,0)</f>
        <v>13626.626220613985</v>
      </c>
      <c r="I17" s="15">
        <f t="shared" si="1"/>
        <v>19130.420551119973</v>
      </c>
      <c r="J17" s="8">
        <f t="shared" si="2"/>
        <v>0.19565128444499824</v>
      </c>
      <c r="K17" s="1">
        <f>IF(J17&gt;参数!B$6,I17,0)</f>
        <v>0</v>
      </c>
      <c r="L17" s="1">
        <f t="shared" si="3"/>
        <v>-1000</v>
      </c>
      <c r="M17" s="12">
        <f t="shared" si="4"/>
        <v>1.2495095317880371</v>
      </c>
    </row>
    <row r="18" spans="1:13" x14ac:dyDescent="0.15">
      <c r="A18" s="2">
        <v>39568</v>
      </c>
      <c r="B18" s="1">
        <f>参数!B$2</f>
        <v>1000</v>
      </c>
      <c r="C18" s="1">
        <f>IF(J17&lt;参数!B$6,C17+B18,B18)</f>
        <v>17000</v>
      </c>
      <c r="D18" s="12">
        <v>1.4444999999999999</v>
      </c>
      <c r="E18" s="3" t="s">
        <v>42</v>
      </c>
      <c r="F18" s="3">
        <f t="shared" si="0"/>
        <v>692.21183800623055</v>
      </c>
      <c r="G18" s="3">
        <f>IF(B18/(1+参数!B$4)/D18*参数!B$4&lt;参数!B$3,参数!B$3,B18/(1+参数!B$4)/D18*参数!B$4)</f>
        <v>0.1</v>
      </c>
      <c r="H18" s="15">
        <f>IF(J17&lt;参数!B$6,H17+F18,F18)+IFERROR(E18*H17,0)</f>
        <v>14318.838058620217</v>
      </c>
      <c r="I18" s="15">
        <f t="shared" si="1"/>
        <v>20683.5615756769</v>
      </c>
      <c r="J18" s="8">
        <f t="shared" si="2"/>
        <v>0.21668009268687638</v>
      </c>
      <c r="K18" s="1">
        <f>IF(J18&gt;参数!B$6,I18,0)</f>
        <v>0</v>
      </c>
      <c r="L18" s="1">
        <f t="shared" si="3"/>
        <v>-1000</v>
      </c>
      <c r="M18" s="12">
        <f t="shared" si="4"/>
        <v>1.2856446461057196</v>
      </c>
    </row>
    <row r="19" spans="1:13" x14ac:dyDescent="0.15">
      <c r="A19" s="2">
        <v>39598</v>
      </c>
      <c r="B19" s="1">
        <f>参数!B$2</f>
        <v>1000</v>
      </c>
      <c r="C19" s="1">
        <f>IF(J18&lt;参数!B$6,C18+B19,B19)</f>
        <v>18000</v>
      </c>
      <c r="D19" s="12">
        <v>1.361</v>
      </c>
      <c r="E19" s="3" t="s">
        <v>42</v>
      </c>
      <c r="F19" s="3">
        <f t="shared" si="0"/>
        <v>734.68038207200584</v>
      </c>
      <c r="G19" s="3">
        <f>IF(B19/(1+参数!B$4)/D19*参数!B$4&lt;参数!B$3,参数!B$3,B19/(1+参数!B$4)/D19*参数!B$4)</f>
        <v>0.1</v>
      </c>
      <c r="H19" s="15">
        <f>IF(J18&lt;参数!B$6,H18+F19,F19)+IFERROR(E19*H18,0)</f>
        <v>15053.518440692222</v>
      </c>
      <c r="I19" s="15">
        <f t="shared" si="1"/>
        <v>20487.838597782113</v>
      </c>
      <c r="J19" s="8">
        <f t="shared" si="2"/>
        <v>0.13821325543233964</v>
      </c>
      <c r="K19" s="1">
        <f>IF(J19&gt;参数!B$6,I19,0)</f>
        <v>0</v>
      </c>
      <c r="L19" s="1">
        <f t="shared" si="3"/>
        <v>-1000</v>
      </c>
      <c r="M19" s="12">
        <f t="shared" si="4"/>
        <v>1.2113273543439838</v>
      </c>
    </row>
    <row r="20" spans="1:13" x14ac:dyDescent="0.15">
      <c r="A20" s="2">
        <v>39629</v>
      </c>
      <c r="B20" s="1">
        <f>参数!B$2</f>
        <v>1000</v>
      </c>
      <c r="C20" s="1">
        <f>IF(J19&lt;参数!B$6,C19+B20,B20)</f>
        <v>19000</v>
      </c>
      <c r="D20" s="12">
        <v>1.1669</v>
      </c>
      <c r="E20" s="3" t="s">
        <v>42</v>
      </c>
      <c r="F20" s="3">
        <f t="shared" si="0"/>
        <v>856.88576570400198</v>
      </c>
      <c r="G20" s="3">
        <f>IF(B20/(1+参数!B$4)/D20*参数!B$4&lt;参数!B$3,参数!B$3,B20/(1+参数!B$4)/D20*参数!B$4)</f>
        <v>0.1</v>
      </c>
      <c r="H20" s="15">
        <f>IF(J19&lt;参数!B$6,H19+F20,F20)+IFERROR(E20*H19,0)</f>
        <v>15910.404206396224</v>
      </c>
      <c r="I20" s="15">
        <f t="shared" si="1"/>
        <v>18565.850668443756</v>
      </c>
      <c r="J20" s="8">
        <f t="shared" si="2"/>
        <v>-2.284996481874968E-2</v>
      </c>
      <c r="K20" s="1">
        <f>IF(J20&gt;参数!B$6,I20,0)</f>
        <v>0</v>
      </c>
      <c r="L20" s="1">
        <f t="shared" si="3"/>
        <v>-1000</v>
      </c>
      <c r="M20" s="12">
        <f t="shared" si="4"/>
        <v>1.038573027027182</v>
      </c>
    </row>
    <row r="21" spans="1:13" x14ac:dyDescent="0.15">
      <c r="A21" s="2">
        <v>39660</v>
      </c>
      <c r="B21" s="1">
        <f>参数!B$2</f>
        <v>1000</v>
      </c>
      <c r="C21" s="1">
        <f>IF(J20&lt;参数!B$6,C20+B21,B21)</f>
        <v>20000</v>
      </c>
      <c r="D21" s="12">
        <v>1.1963999999999999</v>
      </c>
      <c r="E21" s="3" t="s">
        <v>42</v>
      </c>
      <c r="F21" s="3">
        <f t="shared" si="0"/>
        <v>835.75727181544642</v>
      </c>
      <c r="G21" s="3">
        <f>IF(B21/(1+参数!B$4)/D21*参数!B$4&lt;参数!B$3,参数!B$3,B21/(1+参数!B$4)/D21*参数!B$4)</f>
        <v>0.1</v>
      </c>
      <c r="H21" s="15">
        <f>IF(J20&lt;参数!B$6,H20+F21,F21)+IFERROR(E21*H20,0)</f>
        <v>16746.16147821167</v>
      </c>
      <c r="I21" s="15">
        <f t="shared" si="1"/>
        <v>20035.10759253244</v>
      </c>
      <c r="J21" s="8">
        <f t="shared" si="2"/>
        <v>1.7553796266220889E-3</v>
      </c>
      <c r="K21" s="1">
        <f>IF(J21&gt;参数!B$6,I21,0)</f>
        <v>0</v>
      </c>
      <c r="L21" s="1">
        <f t="shared" si="3"/>
        <v>-1000</v>
      </c>
      <c r="M21" s="12">
        <f t="shared" si="4"/>
        <v>1.0648288366915077</v>
      </c>
    </row>
    <row r="22" spans="1:13" x14ac:dyDescent="0.15">
      <c r="A22" s="2">
        <v>39689</v>
      </c>
      <c r="B22" s="1">
        <f>参数!B$2</f>
        <v>1000</v>
      </c>
      <c r="C22" s="1">
        <f>IF(J21&lt;参数!B$6,C21+B22,B22)</f>
        <v>21000</v>
      </c>
      <c r="D22" s="12">
        <v>1.0546</v>
      </c>
      <c r="E22" s="3" t="s">
        <v>42</v>
      </c>
      <c r="F22" s="3">
        <f t="shared" si="0"/>
        <v>948.1319931727669</v>
      </c>
      <c r="G22" s="3">
        <f>IF(B22/(1+参数!B$4)/D22*参数!B$4&lt;参数!B$3,参数!B$3,B22/(1+参数!B$4)/D22*参数!B$4)</f>
        <v>0.1</v>
      </c>
      <c r="H22" s="15">
        <f>IF(J21&lt;参数!B$6,H21+F22,F22)+IFERROR(E22*H21,0)</f>
        <v>17694.293471384437</v>
      </c>
      <c r="I22" s="15">
        <f t="shared" si="1"/>
        <v>18660.401894922026</v>
      </c>
      <c r="J22" s="8">
        <f t="shared" si="2"/>
        <v>-0.11140943357514166</v>
      </c>
      <c r="K22" s="1">
        <f>IF(J22&gt;参数!B$6,I22,0)</f>
        <v>0</v>
      </c>
      <c r="L22" s="1">
        <f t="shared" si="3"/>
        <v>-1000</v>
      </c>
      <c r="M22" s="12">
        <f t="shared" si="4"/>
        <v>0.93862294481349395</v>
      </c>
    </row>
    <row r="23" spans="1:13" x14ac:dyDescent="0.15">
      <c r="A23" s="2">
        <v>39717</v>
      </c>
      <c r="B23" s="1">
        <f>参数!B$2</f>
        <v>1000</v>
      </c>
      <c r="C23" s="1">
        <f>IF(J22&lt;参数!B$6,C22+B23,B23)</f>
        <v>22000</v>
      </c>
      <c r="D23" s="12">
        <v>0.97099999999999997</v>
      </c>
      <c r="E23" s="3" t="s">
        <v>42</v>
      </c>
      <c r="F23" s="3">
        <f t="shared" si="0"/>
        <v>1029.7600655879412</v>
      </c>
      <c r="G23" s="3">
        <f>IF(B23/(1+参数!B$4)/D23*参数!B$4&lt;参数!B$3,参数!B$3,B23/(1+参数!B$4)/D23*参数!B$4)</f>
        <v>0.10297631410906284</v>
      </c>
      <c r="H23" s="15">
        <f>IF(J22&lt;参数!B$6,H22+F23,F23)+IFERROR(E23*H22,0)</f>
        <v>18724.053536972377</v>
      </c>
      <c r="I23" s="15">
        <f t="shared" si="1"/>
        <v>18181.055984400176</v>
      </c>
      <c r="J23" s="8">
        <f t="shared" si="2"/>
        <v>-0.17358836434544656</v>
      </c>
      <c r="K23" s="1">
        <f>IF(J23&gt;参数!B$6,I23,0)</f>
        <v>0</v>
      </c>
      <c r="L23" s="1">
        <f t="shared" si="3"/>
        <v>-1000</v>
      </c>
      <c r="M23" s="12">
        <f t="shared" si="4"/>
        <v>0.86421665030713313</v>
      </c>
    </row>
    <row r="24" spans="1:13" x14ac:dyDescent="0.15">
      <c r="A24" s="2">
        <v>39752</v>
      </c>
      <c r="B24" s="1">
        <f>参数!B$2</f>
        <v>1000</v>
      </c>
      <c r="C24" s="1">
        <f>IF(J23&lt;参数!B$6,C23+B24,B24)</f>
        <v>23000</v>
      </c>
      <c r="D24" s="12">
        <v>0.78459999999999996</v>
      </c>
      <c r="E24" s="3" t="s">
        <v>42</v>
      </c>
      <c r="F24" s="3">
        <f t="shared" si="0"/>
        <v>1274.3723671483476</v>
      </c>
      <c r="G24" s="3">
        <f>IF(B24/(1+参数!B$4)/D24*参数!B$4&lt;参数!B$3,参数!B$3,B24/(1+参数!B$4)/D24*参数!B$4)</f>
        <v>0.12744073540644915</v>
      </c>
      <c r="H24" s="15">
        <f>IF(J23&lt;参数!B$6,H23+F24,F24)+IFERROR(E24*H23,0)</f>
        <v>19998.425904120726</v>
      </c>
      <c r="I24" s="15">
        <f t="shared" si="1"/>
        <v>15690.76496437312</v>
      </c>
      <c r="J24" s="8">
        <f t="shared" si="2"/>
        <v>-0.31779282763595129</v>
      </c>
      <c r="K24" s="1">
        <f>IF(J24&gt;参数!B$6,I24,0)</f>
        <v>0</v>
      </c>
      <c r="L24" s="1">
        <f t="shared" si="3"/>
        <v>-1000</v>
      </c>
      <c r="M24" s="12">
        <f t="shared" si="4"/>
        <v>0.69831553432644355</v>
      </c>
    </row>
    <row r="25" spans="1:13" x14ac:dyDescent="0.15">
      <c r="A25" s="2">
        <v>39780</v>
      </c>
      <c r="B25" s="1">
        <f>参数!B$2</f>
        <v>1000</v>
      </c>
      <c r="C25" s="1">
        <f>IF(J24&lt;参数!B$6,C24+B25,B25)</f>
        <v>24000</v>
      </c>
      <c r="D25" s="12">
        <v>0.88390000000000002</v>
      </c>
      <c r="E25" s="3" t="s">
        <v>42</v>
      </c>
      <c r="F25" s="3">
        <f t="shared" si="0"/>
        <v>1131.2217177761586</v>
      </c>
      <c r="G25" s="3">
        <f>IF(B25/(1+参数!B$4)/D25*参数!B$4&lt;参数!B$3,参数!B$3,B25/(1+参数!B$4)/D25*参数!B$4)</f>
        <v>0.1131236576534676</v>
      </c>
      <c r="H25" s="15">
        <f>IF(J24&lt;参数!B$6,H24+F25,F25)+IFERROR(E25*H24,0)</f>
        <v>21129.647621896886</v>
      </c>
      <c r="I25" s="15">
        <f t="shared" si="1"/>
        <v>18676.495532994657</v>
      </c>
      <c r="J25" s="8">
        <f t="shared" si="2"/>
        <v>-0.22181268612522265</v>
      </c>
      <c r="K25" s="1">
        <f>IF(J25&gt;参数!B$6,I25,0)</f>
        <v>0</v>
      </c>
      <c r="L25" s="1">
        <f t="shared" si="3"/>
        <v>-1000</v>
      </c>
      <c r="M25" s="12">
        <f t="shared" si="4"/>
        <v>0.78669525973890331</v>
      </c>
    </row>
    <row r="26" spans="1:13" x14ac:dyDescent="0.15">
      <c r="A26" s="2">
        <v>39813</v>
      </c>
      <c r="B26" s="1">
        <f>参数!B$2</f>
        <v>1000</v>
      </c>
      <c r="C26" s="1">
        <f>IF(J25&lt;参数!B$6,C25+B26,B26)</f>
        <v>25000</v>
      </c>
      <c r="D26" s="12">
        <v>0.93440000000000001</v>
      </c>
      <c r="E26" s="3" t="s">
        <v>42</v>
      </c>
      <c r="F26" s="3">
        <f t="shared" si="0"/>
        <v>1070.0909569274822</v>
      </c>
      <c r="G26" s="3">
        <f>IF(B26/(1+参数!B$4)/D26*参数!B$4&lt;参数!B$3,参数!B$3,B26/(1+参数!B$4)/D26*参数!B$4)</f>
        <v>0.10700984696050944</v>
      </c>
      <c r="H26" s="15">
        <f>IF(J25&lt;参数!B$6,H25+F26,F26)+IFERROR(E26*H25,0)</f>
        <v>22199.738578824366</v>
      </c>
      <c r="I26" s="15">
        <f t="shared" si="1"/>
        <v>20743.43572805349</v>
      </c>
      <c r="J26" s="8">
        <f t="shared" si="2"/>
        <v>-0.17026257087786045</v>
      </c>
      <c r="K26" s="1">
        <f>IF(J26&gt;参数!B$6,I26,0)</f>
        <v>0</v>
      </c>
      <c r="L26" s="1">
        <f t="shared" si="3"/>
        <v>-1000</v>
      </c>
      <c r="M26" s="12">
        <f t="shared" si="4"/>
        <v>0.83164164577444422</v>
      </c>
    </row>
    <row r="27" spans="1:13" x14ac:dyDescent="0.15">
      <c r="A27" s="2">
        <v>39836</v>
      </c>
      <c r="B27" s="1">
        <f>参数!B$2</f>
        <v>1000</v>
      </c>
      <c r="C27" s="1">
        <f>IF(J26&lt;参数!B$6,C26+B27,B27)</f>
        <v>26000</v>
      </c>
      <c r="D27" s="12">
        <v>0.97060000000000002</v>
      </c>
      <c r="E27" s="3" t="s">
        <v>42</v>
      </c>
      <c r="F27" s="3">
        <f t="shared" si="0"/>
        <v>1030.1844026866702</v>
      </c>
      <c r="G27" s="3">
        <f>IF(B27/(1+参数!B$4)/D27*参数!B$4&lt;参数!B$3,参数!B$3,B27/(1+参数!B$4)/D27*参数!B$4)</f>
        <v>0.1030187523180507</v>
      </c>
      <c r="H27" s="15">
        <f>IF(J26&lt;参数!B$6,H26+F27,F27)+IFERROR(E27*H26,0)</f>
        <v>23229.922981511038</v>
      </c>
      <c r="I27" s="15">
        <f t="shared" si="1"/>
        <v>22546.963245854615</v>
      </c>
      <c r="J27" s="8">
        <f t="shared" si="2"/>
        <v>-0.13280910592866868</v>
      </c>
      <c r="K27" s="1">
        <f>IF(J27&gt;参数!B$6,I27,0)</f>
        <v>0</v>
      </c>
      <c r="L27" s="1">
        <f t="shared" si="3"/>
        <v>-1000</v>
      </c>
      <c r="M27" s="12">
        <f t="shared" si="4"/>
        <v>0.86386063932863388</v>
      </c>
    </row>
    <row r="28" spans="1:13" x14ac:dyDescent="0.15">
      <c r="A28" s="2">
        <v>39871</v>
      </c>
      <c r="B28" s="1">
        <f>参数!B$2</f>
        <v>1000</v>
      </c>
      <c r="C28" s="1">
        <f>IF(J27&lt;参数!B$6,C27+B28,B28)</f>
        <v>27000</v>
      </c>
      <c r="D28" s="12">
        <v>1.0138</v>
      </c>
      <c r="E28" s="3" t="s">
        <v>42</v>
      </c>
      <c r="F28" s="3">
        <f t="shared" si="0"/>
        <v>986.28920891694611</v>
      </c>
      <c r="G28" s="3">
        <f>IF(B28/(1+参数!B$4)/D28*参数!B$4&lt;参数!B$3,参数!B$3,B28/(1+参数!B$4)/D28*参数!B$4)</f>
        <v>0.1</v>
      </c>
      <c r="H28" s="15">
        <f>IF(J27&lt;参数!B$6,H27+F28,F28)+IFERROR(E28*H27,0)</f>
        <v>24216.212190427985</v>
      </c>
      <c r="I28" s="15">
        <f t="shared" si="1"/>
        <v>24550.395918655893</v>
      </c>
      <c r="J28" s="8">
        <f t="shared" si="2"/>
        <v>-9.072607708681879E-2</v>
      </c>
      <c r="K28" s="1">
        <f>IF(J28&gt;参数!B$6,I28,0)</f>
        <v>0</v>
      </c>
      <c r="L28" s="1">
        <f t="shared" si="3"/>
        <v>-1000</v>
      </c>
      <c r="M28" s="12">
        <f t="shared" si="4"/>
        <v>0.90230982500656187</v>
      </c>
    </row>
    <row r="29" spans="1:13" x14ac:dyDescent="0.15">
      <c r="A29" s="2">
        <v>39903</v>
      </c>
      <c r="B29" s="1">
        <f>参数!B$2</f>
        <v>1000</v>
      </c>
      <c r="C29" s="1">
        <f>IF(J28&lt;参数!B$6,C28+B29,B29)</f>
        <v>28000</v>
      </c>
      <c r="D29" s="12">
        <v>1.1188</v>
      </c>
      <c r="E29" s="3" t="s">
        <v>42</v>
      </c>
      <c r="F29" s="3">
        <f t="shared" si="0"/>
        <v>893.72542009295671</v>
      </c>
      <c r="G29" s="3">
        <f>IF(B29/(1+参数!B$4)/D29*参数!B$4&lt;参数!B$3,参数!B$3,B29/(1+参数!B$4)/D29*参数!B$4)</f>
        <v>0.1</v>
      </c>
      <c r="H29" s="15">
        <f>IF(J28&lt;参数!B$6,H28+F29,F29)+IFERROR(E29*H28,0)</f>
        <v>25109.937610520941</v>
      </c>
      <c r="I29" s="15">
        <f t="shared" si="1"/>
        <v>28092.998198650828</v>
      </c>
      <c r="J29" s="8">
        <f t="shared" si="2"/>
        <v>3.3213642375296004E-3</v>
      </c>
      <c r="K29" s="1">
        <f>IF(J29&gt;参数!B$6,I29,0)</f>
        <v>0</v>
      </c>
      <c r="L29" s="1">
        <f t="shared" si="3"/>
        <v>-1000</v>
      </c>
      <c r="M29" s="12">
        <f t="shared" si="4"/>
        <v>0.99576270686263713</v>
      </c>
    </row>
    <row r="30" spans="1:13" x14ac:dyDescent="0.15">
      <c r="A30" s="2">
        <v>39933</v>
      </c>
      <c r="B30" s="1">
        <f>参数!B$2</f>
        <v>1000</v>
      </c>
      <c r="C30" s="1">
        <f>IF(J29&lt;参数!B$6,C29+B30,B30)</f>
        <v>29000</v>
      </c>
      <c r="D30" s="12">
        <v>1.1949000000000001</v>
      </c>
      <c r="E30" s="3" t="s">
        <v>42</v>
      </c>
      <c r="F30" s="3">
        <f t="shared" si="0"/>
        <v>836.80642731609328</v>
      </c>
      <c r="G30" s="3">
        <f>IF(B30/(1+参数!B$4)/D30*参数!B$4&lt;参数!B$3,参数!B$3,B30/(1+参数!B$4)/D30*参数!B$4)</f>
        <v>0.1</v>
      </c>
      <c r="H30" s="15">
        <f>IF(J29&lt;参数!B$6,H29+F30,F30)+IFERROR(E30*H29,0)</f>
        <v>25946.744037837034</v>
      </c>
      <c r="I30" s="15">
        <f t="shared" si="1"/>
        <v>31003.764450811475</v>
      </c>
      <c r="J30" s="8">
        <f t="shared" si="2"/>
        <v>6.9095325890050852E-2</v>
      </c>
      <c r="K30" s="1">
        <f>IF(J30&gt;参数!B$6,I30,0)</f>
        <v>0</v>
      </c>
      <c r="L30" s="1">
        <f t="shared" si="3"/>
        <v>-1000</v>
      </c>
      <c r="M30" s="12">
        <f t="shared" si="4"/>
        <v>1.0634937955221353</v>
      </c>
    </row>
    <row r="31" spans="1:13" x14ac:dyDescent="0.15">
      <c r="A31" s="2">
        <v>39960</v>
      </c>
      <c r="B31" s="1">
        <f>参数!B$2</f>
        <v>1000</v>
      </c>
      <c r="C31" s="1">
        <f>IF(J30&lt;参数!B$6,C30+B31,B31)</f>
        <v>30000</v>
      </c>
      <c r="D31" s="12">
        <v>1.2074</v>
      </c>
      <c r="E31" s="3" t="s">
        <v>42</v>
      </c>
      <c r="F31" s="3">
        <f t="shared" si="0"/>
        <v>828.14311744243821</v>
      </c>
      <c r="G31" s="3">
        <f>IF(B31/(1+参数!B$4)/D31*参数!B$4&lt;参数!B$3,参数!B$3,B31/(1+参数!B$4)/D31*参数!B$4)</f>
        <v>0.1</v>
      </c>
      <c r="H31" s="15">
        <f>IF(J30&lt;参数!B$6,H30+F31,F31)+IFERROR(E31*H30,0)</f>
        <v>26774.887155279474</v>
      </c>
      <c r="I31" s="15">
        <f t="shared" si="1"/>
        <v>32327.998751284438</v>
      </c>
      <c r="J31" s="8">
        <f t="shared" si="2"/>
        <v>7.7599958376147971E-2</v>
      </c>
      <c r="K31" s="1">
        <f>IF(J31&gt;参数!B$6,I31,0)</f>
        <v>0</v>
      </c>
      <c r="L31" s="1">
        <f t="shared" si="3"/>
        <v>-1000</v>
      </c>
      <c r="M31" s="12">
        <f t="shared" si="4"/>
        <v>1.0746191386002395</v>
      </c>
    </row>
    <row r="32" spans="1:13" x14ac:dyDescent="0.15">
      <c r="A32" s="2">
        <v>39994</v>
      </c>
      <c r="B32" s="1">
        <f>参数!B$2</f>
        <v>1000</v>
      </c>
      <c r="C32" s="1">
        <f>IF(J31&lt;参数!B$6,C31+B32,B32)</f>
        <v>31000</v>
      </c>
      <c r="D32" s="12">
        <v>1.3678999999999999</v>
      </c>
      <c r="E32" s="3" t="s">
        <v>42</v>
      </c>
      <c r="F32" s="3">
        <f t="shared" si="0"/>
        <v>730.97448643906728</v>
      </c>
      <c r="G32" s="3">
        <f>IF(B32/(1+参数!B$4)/D32*参数!B$4&lt;参数!B$3,参数!B$3,B32/(1+参数!B$4)/D32*参数!B$4)</f>
        <v>0.1</v>
      </c>
      <c r="H32" s="15">
        <f>IF(J31&lt;参数!B$6,H31+F32,F32)+IFERROR(E32*H31,0)</f>
        <v>27505.86164171854</v>
      </c>
      <c r="I32" s="15">
        <f t="shared" si="1"/>
        <v>37625.268139706786</v>
      </c>
      <c r="J32" s="8">
        <f t="shared" si="2"/>
        <v>0.21371832708731575</v>
      </c>
      <c r="K32" s="1">
        <f>IF(J32&gt;参数!B$6,I32,0)</f>
        <v>0</v>
      </c>
      <c r="L32" s="1">
        <f t="shared" si="3"/>
        <v>-1000</v>
      </c>
      <c r="M32" s="12">
        <f t="shared" si="4"/>
        <v>1.2174685437230972</v>
      </c>
    </row>
    <row r="33" spans="1:13" x14ac:dyDescent="0.15">
      <c r="A33" s="2">
        <v>40025</v>
      </c>
      <c r="B33" s="1">
        <f>参数!B$2</f>
        <v>1000</v>
      </c>
      <c r="C33" s="1">
        <f>IF(J32&lt;参数!B$6,C32+B33,B33)</f>
        <v>32000</v>
      </c>
      <c r="D33" s="12">
        <v>1.4934000000000001</v>
      </c>
      <c r="E33" s="3" t="s">
        <v>42</v>
      </c>
      <c r="F33" s="3">
        <f t="shared" si="0"/>
        <v>669.54600241060666</v>
      </c>
      <c r="G33" s="3">
        <f>IF(B33/(1+参数!B$4)/D33*参数!B$4&lt;参数!B$3,参数!B$3,B33/(1+参数!B$4)/D33*参数!B$4)</f>
        <v>0.1</v>
      </c>
      <c r="H33" s="15">
        <f>IF(J32&lt;参数!B$6,H32+F33,F33)+IFERROR(E33*H32,0)</f>
        <v>28175.407644129147</v>
      </c>
      <c r="I33" s="15">
        <f t="shared" si="1"/>
        <v>42077.153775742467</v>
      </c>
      <c r="J33" s="8">
        <f t="shared" si="2"/>
        <v>0.31491105549195209</v>
      </c>
      <c r="K33" s="1">
        <f>IF(J33&gt;参数!B$6,I33,0)</f>
        <v>0</v>
      </c>
      <c r="L33" s="1">
        <f t="shared" si="3"/>
        <v>-1000</v>
      </c>
      <c r="M33" s="12">
        <f t="shared" si="4"/>
        <v>1.3291669882272634</v>
      </c>
    </row>
    <row r="34" spans="1:13" x14ac:dyDescent="0.15">
      <c r="A34" s="2">
        <v>40056</v>
      </c>
      <c r="B34" s="1">
        <f>参数!B$2</f>
        <v>1000</v>
      </c>
      <c r="C34" s="1">
        <f>IF(J33&lt;参数!B$6,C33+B34,B34)</f>
        <v>33000</v>
      </c>
      <c r="D34" s="12">
        <v>1.3038000000000001</v>
      </c>
      <c r="E34" s="3" t="s">
        <v>42</v>
      </c>
      <c r="F34" s="3">
        <f t="shared" si="0"/>
        <v>766.91210308329494</v>
      </c>
      <c r="G34" s="3">
        <f>IF(B34/(1+参数!B$4)/D34*参数!B$4&lt;参数!B$3,参数!B$3,B34/(1+参数!B$4)/D34*参数!B$4)</f>
        <v>0.1</v>
      </c>
      <c r="H34" s="15">
        <f>IF(J33&lt;参数!B$6,H33+F34,F34)+IFERROR(E34*H33,0)</f>
        <v>28942.319747212441</v>
      </c>
      <c r="I34" s="15">
        <f t="shared" si="1"/>
        <v>37734.996486415585</v>
      </c>
      <c r="J34" s="8">
        <f t="shared" si="2"/>
        <v>0.14348474201259354</v>
      </c>
      <c r="K34" s="1">
        <f>IF(J34&gt;参数!B$6,I34,0)</f>
        <v>0</v>
      </c>
      <c r="L34" s="1">
        <f t="shared" si="3"/>
        <v>-1000</v>
      </c>
      <c r="M34" s="12">
        <f t="shared" si="4"/>
        <v>1.1604177844185792</v>
      </c>
    </row>
    <row r="35" spans="1:13" x14ac:dyDescent="0.15">
      <c r="A35" s="2">
        <v>40086</v>
      </c>
      <c r="B35" s="1">
        <f>参数!B$2</f>
        <v>1000</v>
      </c>
      <c r="C35" s="1">
        <f>IF(J34&lt;参数!B$6,C34+B35,B35)</f>
        <v>34000</v>
      </c>
      <c r="D35" s="12">
        <v>1.4148000000000001</v>
      </c>
      <c r="E35" s="3" t="s">
        <v>42</v>
      </c>
      <c r="F35" s="3">
        <f t="shared" si="0"/>
        <v>706.74300254452919</v>
      </c>
      <c r="G35" s="3">
        <f>IF(B35/(1+参数!B$4)/D35*参数!B$4&lt;参数!B$3,参数!B$3,B35/(1+参数!B$4)/D35*参数!B$4)</f>
        <v>0.1</v>
      </c>
      <c r="H35" s="15">
        <f>IF(J34&lt;参数!B$6,H34+F35,F35)+IFERROR(E35*H34,0)</f>
        <v>29649.062749756969</v>
      </c>
      <c r="I35" s="15">
        <f t="shared" si="1"/>
        <v>41947.493978356164</v>
      </c>
      <c r="J35" s="8">
        <f t="shared" si="2"/>
        <v>0.23374982289282831</v>
      </c>
      <c r="K35" s="1">
        <f>IF(J35&gt;参数!B$6,I35,0)</f>
        <v>0</v>
      </c>
      <c r="L35" s="1">
        <f t="shared" si="3"/>
        <v>-1000</v>
      </c>
      <c r="M35" s="12">
        <f t="shared" si="4"/>
        <v>1.2592108309521444</v>
      </c>
    </row>
    <row r="36" spans="1:13" x14ac:dyDescent="0.15">
      <c r="A36" s="2">
        <v>40116</v>
      </c>
      <c r="B36" s="1">
        <f>参数!B$2</f>
        <v>1000</v>
      </c>
      <c r="C36" s="1">
        <f>IF(J35&lt;参数!B$6,C35+B36,B36)</f>
        <v>35000</v>
      </c>
      <c r="D36" s="12">
        <v>1.4964</v>
      </c>
      <c r="E36" s="3" t="s">
        <v>42</v>
      </c>
      <c r="F36" s="3">
        <f t="shared" si="0"/>
        <v>668.20368885324785</v>
      </c>
      <c r="G36" s="3">
        <f>IF(B36/(1+参数!B$4)/D36*参数!B$4&lt;参数!B$3,参数!B$3,B36/(1+参数!B$4)/D36*参数!B$4)</f>
        <v>0.1</v>
      </c>
      <c r="H36" s="15">
        <f>IF(J35&lt;参数!B$6,H35+F36,F36)+IFERROR(E36*H35,0)</f>
        <v>30317.266438610219</v>
      </c>
      <c r="I36" s="15">
        <f t="shared" si="1"/>
        <v>45366.757498736333</v>
      </c>
      <c r="J36" s="8">
        <f t="shared" si="2"/>
        <v>0.29619307139246676</v>
      </c>
      <c r="K36" s="1">
        <f>IF(J36&gt;参数!B$6,I36,0)</f>
        <v>0</v>
      </c>
      <c r="L36" s="1">
        <f t="shared" si="3"/>
        <v>-1000</v>
      </c>
      <c r="M36" s="12">
        <f t="shared" si="4"/>
        <v>1.3318370705660085</v>
      </c>
    </row>
    <row r="37" spans="1:13" x14ac:dyDescent="0.15">
      <c r="A37" s="2">
        <v>40147</v>
      </c>
      <c r="B37" s="1">
        <f>参数!B$2</f>
        <v>1000</v>
      </c>
      <c r="C37" s="1">
        <f>IF(J36&lt;参数!B$6,C36+B37,B37)</f>
        <v>36000</v>
      </c>
      <c r="D37" s="12">
        <v>1.6153999999999999</v>
      </c>
      <c r="E37" s="3" t="s">
        <v>42</v>
      </c>
      <c r="F37" s="3">
        <f t="shared" si="0"/>
        <v>618.97981923981672</v>
      </c>
      <c r="G37" s="3">
        <f>IF(B37/(1+参数!B$4)/D37*参数!B$4&lt;参数!B$3,参数!B$3,B37/(1+参数!B$4)/D37*参数!B$4)</f>
        <v>0.1</v>
      </c>
      <c r="H37" s="15">
        <f>IF(J36&lt;参数!B$6,H36+F37,F37)+IFERROR(E37*H36,0)</f>
        <v>30936.246257850034</v>
      </c>
      <c r="I37" s="15">
        <f t="shared" si="1"/>
        <v>49974.412204930944</v>
      </c>
      <c r="J37" s="8">
        <f t="shared" si="2"/>
        <v>0.38817811680363734</v>
      </c>
      <c r="K37" s="1">
        <f>IF(J37&gt;参数!B$6,I37,0)</f>
        <v>0</v>
      </c>
      <c r="L37" s="1">
        <f t="shared" si="3"/>
        <v>-1000</v>
      </c>
      <c r="M37" s="12">
        <f t="shared" si="4"/>
        <v>1.4377503366695605</v>
      </c>
    </row>
    <row r="38" spans="1:13" x14ac:dyDescent="0.15">
      <c r="A38" s="2">
        <v>40178</v>
      </c>
      <c r="B38" s="1">
        <f>参数!B$2</f>
        <v>1000</v>
      </c>
      <c r="C38" s="1">
        <f>IF(J37&lt;参数!B$6,C37+B38,B38)</f>
        <v>37000</v>
      </c>
      <c r="D38" s="12">
        <v>1.6427</v>
      </c>
      <c r="E38" s="3" t="s">
        <v>42</v>
      </c>
      <c r="F38" s="3">
        <f t="shared" si="0"/>
        <v>608.69300541790949</v>
      </c>
      <c r="G38" s="3">
        <f>IF(B38/(1+参数!B$4)/D38*参数!B$4&lt;参数!B$3,参数!B$3,B38/(1+参数!B$4)/D38*参数!B$4)</f>
        <v>0.1</v>
      </c>
      <c r="H38" s="15">
        <f>IF(J37&lt;参数!B$6,H37+F38,F38)+IFERROR(E38*H37,0)</f>
        <v>31544.939263267945</v>
      </c>
      <c r="I38" s="15">
        <f t="shared" si="1"/>
        <v>51818.871727770253</v>
      </c>
      <c r="J38" s="8">
        <f t="shared" si="2"/>
        <v>0.40051004669649326</v>
      </c>
      <c r="K38" s="1">
        <f>IF(J38&gt;参数!B$6,I38,0)</f>
        <v>0</v>
      </c>
      <c r="L38" s="1">
        <f t="shared" si="3"/>
        <v>-1000</v>
      </c>
      <c r="M38" s="12">
        <f t="shared" si="4"/>
        <v>1.4620480859521401</v>
      </c>
    </row>
    <row r="39" spans="1:13" x14ac:dyDescent="0.15">
      <c r="A39" s="2">
        <v>40207</v>
      </c>
      <c r="B39" s="1">
        <f>参数!B$2</f>
        <v>1000</v>
      </c>
      <c r="C39" s="1">
        <f>IF(J38&lt;参数!B$6,C38+B39,B39)</f>
        <v>38000</v>
      </c>
      <c r="D39" s="12">
        <v>1.3656999999999999</v>
      </c>
      <c r="E39" s="3">
        <v>0.18</v>
      </c>
      <c r="F39" s="3">
        <f t="shared" si="0"/>
        <v>732.15200995826319</v>
      </c>
      <c r="G39" s="3">
        <f>IF(B39/(1+参数!B$4)/D39*参数!B$4&lt;参数!B$3,参数!B$3,B39/(1+参数!B$4)/D39*参数!B$4)</f>
        <v>0.1</v>
      </c>
      <c r="H39" s="15">
        <f>IF(J38&lt;参数!B$6,H38+F39,F39)+IFERROR(E39*H38,0)</f>
        <v>37955.180340614439</v>
      </c>
      <c r="I39" s="15">
        <f t="shared" si="1"/>
        <v>51835.389791177135</v>
      </c>
      <c r="J39" s="8">
        <f t="shared" si="2"/>
        <v>0.36408920503097719</v>
      </c>
      <c r="K39" s="1">
        <f>IF(J39&gt;参数!B$6,I39,0)</f>
        <v>0</v>
      </c>
      <c r="L39" s="1">
        <f t="shared" si="3"/>
        <v>-1000</v>
      </c>
      <c r="M39" s="12">
        <f t="shared" si="4"/>
        <v>1.3757154236660514</v>
      </c>
    </row>
    <row r="40" spans="1:13" x14ac:dyDescent="0.15">
      <c r="A40" s="2">
        <v>40235</v>
      </c>
      <c r="B40" s="1">
        <f>参数!B$2</f>
        <v>1000</v>
      </c>
      <c r="C40" s="1">
        <f>IF(J39&lt;参数!B$6,C39+B40,B40)</f>
        <v>39000</v>
      </c>
      <c r="D40" s="12">
        <v>1.4048</v>
      </c>
      <c r="E40" s="3" t="s">
        <v>42</v>
      </c>
      <c r="F40" s="3">
        <f t="shared" si="0"/>
        <v>711.77391799544409</v>
      </c>
      <c r="G40" s="3">
        <f>IF(B40/(1+参数!B$4)/D40*参数!B$4&lt;参数!B$3,参数!B$3,B40/(1+参数!B$4)/D40*参数!B$4)</f>
        <v>0.1</v>
      </c>
      <c r="H40" s="15">
        <f>IF(J39&lt;参数!B$6,H39+F40,F40)+IFERROR(E40*H39,0)</f>
        <v>38666.954258609883</v>
      </c>
      <c r="I40" s="15">
        <f t="shared" si="1"/>
        <v>54319.337342495164</v>
      </c>
      <c r="J40" s="8">
        <f t="shared" si="2"/>
        <v>0.39280352160244014</v>
      </c>
      <c r="K40" s="1">
        <f>IF(J40&gt;参数!B$6,I40,0)</f>
        <v>0</v>
      </c>
      <c r="L40" s="1">
        <f t="shared" si="3"/>
        <v>-1000</v>
      </c>
      <c r="M40" s="12">
        <f t="shared" si="4"/>
        <v>1.4151021653116125</v>
      </c>
    </row>
    <row r="41" spans="1:13" x14ac:dyDescent="0.15">
      <c r="A41" s="2">
        <v>40268</v>
      </c>
      <c r="B41" s="1">
        <f>参数!B$2</f>
        <v>1000</v>
      </c>
      <c r="C41" s="1">
        <f>IF(J40&lt;参数!B$6,C40+B41,B41)</f>
        <v>40000</v>
      </c>
      <c r="D41" s="12">
        <v>1.4195</v>
      </c>
      <c r="E41" s="3" t="s">
        <v>42</v>
      </c>
      <c r="F41" s="3">
        <f t="shared" si="0"/>
        <v>704.40295878830568</v>
      </c>
      <c r="G41" s="3">
        <f>IF(B41/(1+参数!B$4)/D41*参数!B$4&lt;参数!B$3,参数!B$3,B41/(1+参数!B$4)/D41*参数!B$4)</f>
        <v>0.1</v>
      </c>
      <c r="H41" s="15">
        <f>IF(J40&lt;参数!B$6,H40+F41,F41)+IFERROR(E41*H40,0)</f>
        <v>39371.357217398188</v>
      </c>
      <c r="I41" s="15">
        <f t="shared" si="1"/>
        <v>55887.641570096726</v>
      </c>
      <c r="J41" s="8">
        <f t="shared" si="2"/>
        <v>0.39719103925241805</v>
      </c>
      <c r="K41" s="1">
        <f>IF(J41&gt;参数!B$6,I41,0)</f>
        <v>0</v>
      </c>
      <c r="L41" s="1">
        <f t="shared" si="3"/>
        <v>-1000</v>
      </c>
      <c r="M41" s="12">
        <f t="shared" si="4"/>
        <v>1.4299099684366698</v>
      </c>
    </row>
    <row r="42" spans="1:13" x14ac:dyDescent="0.15">
      <c r="A42" s="2">
        <v>40298</v>
      </c>
      <c r="B42" s="1">
        <f>参数!B$2</f>
        <v>1000</v>
      </c>
      <c r="C42" s="1">
        <f>IF(J41&lt;参数!B$6,C41+B42,B42)</f>
        <v>41000</v>
      </c>
      <c r="D42" s="12">
        <v>1.3422000000000001</v>
      </c>
      <c r="E42" s="3" t="s">
        <v>42</v>
      </c>
      <c r="F42" s="3">
        <f t="shared" si="0"/>
        <v>744.97094322753685</v>
      </c>
      <c r="G42" s="3">
        <f>IF(B42/(1+参数!B$4)/D42*参数!B$4&lt;参数!B$3,参数!B$3,B42/(1+参数!B$4)/D42*参数!B$4)</f>
        <v>0.1</v>
      </c>
      <c r="H42" s="15">
        <f>IF(J41&lt;参数!B$6,H41+F42,F42)+IFERROR(E42*H41,0)</f>
        <v>40116.328160625722</v>
      </c>
      <c r="I42" s="15">
        <f t="shared" si="1"/>
        <v>53844.135657191844</v>
      </c>
      <c r="J42" s="8">
        <f t="shared" si="2"/>
        <v>0.31327160139492305</v>
      </c>
      <c r="K42" s="1">
        <f>IF(J42&gt;参数!B$6,I42,0)</f>
        <v>0</v>
      </c>
      <c r="L42" s="1">
        <f t="shared" si="3"/>
        <v>-1000</v>
      </c>
      <c r="M42" s="12">
        <f t="shared" si="4"/>
        <v>1.3520430853368781</v>
      </c>
    </row>
    <row r="43" spans="1:13" x14ac:dyDescent="0.15">
      <c r="A43" s="2">
        <v>40329</v>
      </c>
      <c r="B43" s="1">
        <f>参数!B$2</f>
        <v>1000</v>
      </c>
      <c r="C43" s="1">
        <f>IF(J42&lt;参数!B$6,C42+B43,B43)</f>
        <v>42000</v>
      </c>
      <c r="D43" s="12">
        <v>1.2850999999999999</v>
      </c>
      <c r="E43" s="3" t="s">
        <v>42</v>
      </c>
      <c r="F43" s="3">
        <f t="shared" si="0"/>
        <v>778.0717453894639</v>
      </c>
      <c r="G43" s="3">
        <f>IF(B43/(1+参数!B$4)/D43*参数!B$4&lt;参数!B$3,参数!B$3,B43/(1+参数!B$4)/D43*参数!B$4)</f>
        <v>0.1</v>
      </c>
      <c r="H43" s="15">
        <f>IF(J42&lt;参数!B$6,H42+F43,F43)+IFERROR(E43*H42,0)</f>
        <v>40894.399906015184</v>
      </c>
      <c r="I43" s="15">
        <f t="shared" si="1"/>
        <v>52553.393319220108</v>
      </c>
      <c r="J43" s="8">
        <f t="shared" si="2"/>
        <v>0.25127126950524059</v>
      </c>
      <c r="K43" s="1">
        <f>IF(J43&gt;参数!B$6,I43,0)</f>
        <v>0</v>
      </c>
      <c r="L43" s="1">
        <f t="shared" si="3"/>
        <v>-1000</v>
      </c>
      <c r="M43" s="12">
        <f t="shared" si="4"/>
        <v>1.2945243398647159</v>
      </c>
    </row>
    <row r="44" spans="1:13" x14ac:dyDescent="0.15">
      <c r="A44" s="2">
        <v>40359</v>
      </c>
      <c r="B44" s="1">
        <f>参数!B$2</f>
        <v>1000</v>
      </c>
      <c r="C44" s="1">
        <f>IF(J43&lt;参数!B$6,C43+B44,B44)</f>
        <v>43000</v>
      </c>
      <c r="D44" s="12">
        <v>1.2206999999999999</v>
      </c>
      <c r="E44" s="3" t="s">
        <v>42</v>
      </c>
      <c r="F44" s="3">
        <f t="shared" si="0"/>
        <v>819.12017694765302</v>
      </c>
      <c r="G44" s="3">
        <f>IF(B44/(1+参数!B$4)/D44*参数!B$4&lt;参数!B$3,参数!B$3,B44/(1+参数!B$4)/D44*参数!B$4)</f>
        <v>0.1</v>
      </c>
      <c r="H44" s="15">
        <f>IF(J43&lt;参数!B$6,H43+F44,F44)+IFERROR(E44*H43,0)</f>
        <v>41713.520082962837</v>
      </c>
      <c r="I44" s="15">
        <f t="shared" si="1"/>
        <v>50919.693965272731</v>
      </c>
      <c r="J44" s="8">
        <f t="shared" si="2"/>
        <v>0.18417892942494718</v>
      </c>
      <c r="K44" s="1">
        <f>IF(J44&gt;参数!B$6,I44,0)</f>
        <v>0</v>
      </c>
      <c r="L44" s="1">
        <f t="shared" si="3"/>
        <v>-1000</v>
      </c>
      <c r="M44" s="12">
        <f t="shared" si="4"/>
        <v>1.2296520595073215</v>
      </c>
    </row>
    <row r="45" spans="1:13" x14ac:dyDescent="0.15">
      <c r="A45" s="2">
        <v>40389</v>
      </c>
      <c r="B45" s="1">
        <f>参数!B$2</f>
        <v>1000</v>
      </c>
      <c r="C45" s="1">
        <f>IF(J44&lt;参数!B$6,C44+B45,B45)</f>
        <v>44000</v>
      </c>
      <c r="D45" s="12">
        <v>1.3492</v>
      </c>
      <c r="E45" s="3" t="s">
        <v>42</v>
      </c>
      <c r="F45" s="3">
        <f t="shared" si="0"/>
        <v>741.10584049807289</v>
      </c>
      <c r="G45" s="3">
        <f>IF(B45/(1+参数!B$4)/D45*参数!B$4&lt;参数!B$3,参数!B$3,B45/(1+参数!B$4)/D45*参数!B$4)</f>
        <v>0.1</v>
      </c>
      <c r="H45" s="15">
        <f>IF(J44&lt;参数!B$6,H44+F45,F45)+IFERROR(E45*H44,0)</f>
        <v>42454.62592346091</v>
      </c>
      <c r="I45" s="15">
        <f t="shared" si="1"/>
        <v>57279.781295933455</v>
      </c>
      <c r="J45" s="8">
        <f t="shared" si="2"/>
        <v>0.30181321127121485</v>
      </c>
      <c r="K45" s="1">
        <f>IF(J45&gt;参数!B$6,I45,0)</f>
        <v>0</v>
      </c>
      <c r="L45" s="1">
        <f t="shared" si="3"/>
        <v>-1000</v>
      </c>
      <c r="M45" s="12">
        <f t="shared" si="4"/>
        <v>1.3590944201583339</v>
      </c>
    </row>
    <row r="46" spans="1:13" x14ac:dyDescent="0.15">
      <c r="A46" s="2">
        <v>40421</v>
      </c>
      <c r="B46" s="1">
        <f>参数!B$2</f>
        <v>1000</v>
      </c>
      <c r="C46" s="1">
        <f>IF(J45&lt;参数!B$6,C45+B46,B46)</f>
        <v>45000</v>
      </c>
      <c r="D46" s="12">
        <v>1.4696</v>
      </c>
      <c r="E46" s="3" t="s">
        <v>42</v>
      </c>
      <c r="F46" s="3">
        <f t="shared" si="0"/>
        <v>680.38922155688624</v>
      </c>
      <c r="G46" s="3">
        <f>IF(B46/(1+参数!B$4)/D46*参数!B$4&lt;参数!B$3,参数!B$3,B46/(1+参数!B$4)/D46*参数!B$4)</f>
        <v>0.1</v>
      </c>
      <c r="H46" s="15">
        <f>IF(J45&lt;参数!B$6,H45+F46,F46)+IFERROR(E46*H45,0)</f>
        <v>43135.015145017795</v>
      </c>
      <c r="I46" s="15">
        <f t="shared" si="1"/>
        <v>63391.218257118155</v>
      </c>
      <c r="J46" s="8">
        <f t="shared" si="2"/>
        <v>0.40869373904707018</v>
      </c>
      <c r="K46" s="1">
        <f>IF(J46&gt;参数!B$6,I46,0)</f>
        <v>0</v>
      </c>
      <c r="L46" s="1">
        <f t="shared" si="3"/>
        <v>-1000</v>
      </c>
      <c r="M46" s="12">
        <f t="shared" si="4"/>
        <v>1.480377379087376</v>
      </c>
    </row>
    <row r="47" spans="1:13" x14ac:dyDescent="0.15">
      <c r="A47" s="2">
        <v>40451</v>
      </c>
      <c r="B47" s="1">
        <f>参数!B$2</f>
        <v>1000</v>
      </c>
      <c r="C47" s="1">
        <f>IF(J46&lt;参数!B$6,C46+B47,B47)</f>
        <v>46000</v>
      </c>
      <c r="D47" s="12">
        <v>1.4977</v>
      </c>
      <c r="E47" s="3" t="s">
        <v>42</v>
      </c>
      <c r="F47" s="3">
        <f t="shared" si="0"/>
        <v>667.62368965747476</v>
      </c>
      <c r="G47" s="3">
        <f>IF(B47/(1+参数!B$4)/D47*参数!B$4&lt;参数!B$3,参数!B$3,B47/(1+参数!B$4)/D47*参数!B$4)</f>
        <v>0.1</v>
      </c>
      <c r="H47" s="15">
        <f>IF(J46&lt;参数!B$6,H46+F47,F47)+IFERROR(E47*H46,0)</f>
        <v>43802.638834675272</v>
      </c>
      <c r="I47" s="15">
        <f t="shared" si="1"/>
        <v>65603.212182693154</v>
      </c>
      <c r="J47" s="8">
        <f t="shared" si="2"/>
        <v>0.426156786580286</v>
      </c>
      <c r="K47" s="1">
        <f>IF(J47&gt;参数!B$6,I47,0)</f>
        <v>0</v>
      </c>
      <c r="L47" s="1">
        <f t="shared" si="3"/>
        <v>-1000</v>
      </c>
      <c r="M47" s="12">
        <f t="shared" si="4"/>
        <v>1.5086834517277918</v>
      </c>
    </row>
    <row r="48" spans="1:13" x14ac:dyDescent="0.15">
      <c r="A48" s="2">
        <v>40480</v>
      </c>
      <c r="B48" s="1">
        <f>参数!B$2</f>
        <v>1000</v>
      </c>
      <c r="C48" s="1">
        <f>IF(J47&lt;参数!B$6,C47+B48,B48)</f>
        <v>47000</v>
      </c>
      <c r="D48" s="12">
        <v>1.6120000000000001</v>
      </c>
      <c r="E48" s="3" t="s">
        <v>42</v>
      </c>
      <c r="F48" s="3">
        <f t="shared" si="0"/>
        <v>620.28535980148877</v>
      </c>
      <c r="G48" s="3">
        <f>IF(B48/(1+参数!B$4)/D48*参数!B$4&lt;参数!B$3,参数!B$3,B48/(1+参数!B$4)/D48*参数!B$4)</f>
        <v>0.1</v>
      </c>
      <c r="H48" s="15">
        <f>IF(J47&lt;参数!B$6,H47+F48,F48)+IFERROR(E48*H47,0)</f>
        <v>44422.924194476764</v>
      </c>
      <c r="I48" s="15">
        <f t="shared" si="1"/>
        <v>71609.753801496554</v>
      </c>
      <c r="J48" s="8">
        <f t="shared" si="2"/>
        <v>0.52361178301056488</v>
      </c>
      <c r="K48" s="1">
        <f>IF(J48&gt;参数!B$6,I48,0)</f>
        <v>0</v>
      </c>
      <c r="L48" s="1">
        <f t="shared" si="3"/>
        <v>-1000</v>
      </c>
      <c r="M48" s="12">
        <f t="shared" si="4"/>
        <v>1.6238216760267081</v>
      </c>
    </row>
    <row r="49" spans="1:13" x14ac:dyDescent="0.15">
      <c r="A49" s="2">
        <v>40512</v>
      </c>
      <c r="B49" s="1">
        <f>参数!B$2</f>
        <v>1000</v>
      </c>
      <c r="C49" s="1">
        <f>IF(J48&lt;参数!B$6,C48+B49,B49)</f>
        <v>48000</v>
      </c>
      <c r="D49" s="12">
        <v>1.6738</v>
      </c>
      <c r="E49" s="3" t="s">
        <v>42</v>
      </c>
      <c r="F49" s="3">
        <f t="shared" si="0"/>
        <v>597.38319990440914</v>
      </c>
      <c r="G49" s="3">
        <f>IF(B49/(1+参数!B$4)/D49*参数!B$4&lt;参数!B$3,参数!B$3,B49/(1+参数!B$4)/D49*参数!B$4)</f>
        <v>0.1</v>
      </c>
      <c r="H49" s="15">
        <f>IF(J48&lt;参数!B$6,H48+F49,F49)+IFERROR(E49*H48,0)</f>
        <v>45020.307394381176</v>
      </c>
      <c r="I49" s="15">
        <f t="shared" si="1"/>
        <v>75354.990516715217</v>
      </c>
      <c r="J49" s="8">
        <f t="shared" si="2"/>
        <v>0.56989563576490032</v>
      </c>
      <c r="K49" s="1">
        <f>IF(J49&gt;参数!B$6,I49,0)</f>
        <v>0</v>
      </c>
      <c r="L49" s="1">
        <f t="shared" si="3"/>
        <v>-1000</v>
      </c>
      <c r="M49" s="12">
        <f t="shared" si="4"/>
        <v>1.6860748891647046</v>
      </c>
    </row>
    <row r="50" spans="1:13" x14ac:dyDescent="0.15">
      <c r="A50" s="2">
        <v>40543</v>
      </c>
      <c r="B50" s="1">
        <f>参数!B$2</f>
        <v>1000</v>
      </c>
      <c r="C50" s="1">
        <f>IF(J49&lt;参数!B$6,C49+B50,B50)</f>
        <v>49000</v>
      </c>
      <c r="D50" s="12">
        <v>1.7422</v>
      </c>
      <c r="E50" s="3" t="s">
        <v>42</v>
      </c>
      <c r="F50" s="3">
        <f t="shared" si="0"/>
        <v>573.92951440707157</v>
      </c>
      <c r="G50" s="3">
        <f>IF(B50/(1+参数!B$4)/D50*参数!B$4&lt;参数!B$3,参数!B$3,B50/(1+参数!B$4)/D50*参数!B$4)</f>
        <v>0.1</v>
      </c>
      <c r="H50" s="15">
        <f>IF(J49&lt;参数!B$6,H49+F50,F50)+IFERROR(E50*H49,0)</f>
        <v>45594.236908788247</v>
      </c>
      <c r="I50" s="15">
        <f t="shared" si="1"/>
        <v>79434.279542490884</v>
      </c>
      <c r="J50" s="8">
        <f t="shared" si="2"/>
        <v>0.62110774576512018</v>
      </c>
      <c r="K50" s="1">
        <f>IF(J50&gt;参数!B$6,I50,0)</f>
        <v>0</v>
      </c>
      <c r="L50" s="1">
        <f t="shared" si="3"/>
        <v>-1000</v>
      </c>
      <c r="M50" s="12">
        <f t="shared" si="4"/>
        <v>1.7549765037057883</v>
      </c>
    </row>
    <row r="51" spans="1:13" x14ac:dyDescent="0.15">
      <c r="A51" s="2">
        <v>40574</v>
      </c>
      <c r="B51" s="1">
        <f>参数!B$2</f>
        <v>1000</v>
      </c>
      <c r="C51" s="1">
        <f>IF(J50&lt;参数!B$6,C50+B51,B51)</f>
        <v>50000</v>
      </c>
      <c r="D51" s="12">
        <v>1.5347999999999999</v>
      </c>
      <c r="E51" s="3">
        <v>8.3000000000000004E-2</v>
      </c>
      <c r="F51" s="3">
        <f t="shared" si="0"/>
        <v>651.48553557466767</v>
      </c>
      <c r="G51" s="3">
        <f>IF(B51/(1+参数!B$4)/D51*参数!B$4&lt;参数!B$3,参数!B$3,B51/(1+参数!B$4)/D51*参数!B$4)</f>
        <v>0.1</v>
      </c>
      <c r="H51" s="15">
        <f>IF(J50&lt;参数!B$6,H50+F51,F51)+IFERROR(E51*H50,0)</f>
        <v>50030.044107792339</v>
      </c>
      <c r="I51" s="15">
        <f t="shared" si="1"/>
        <v>76786.11169663968</v>
      </c>
      <c r="J51" s="8">
        <f t="shared" si="2"/>
        <v>0.53572223393279361</v>
      </c>
      <c r="K51" s="1">
        <f>IF(J51&gt;参数!B$6,I51,0)</f>
        <v>0</v>
      </c>
      <c r="L51" s="1">
        <f t="shared" si="3"/>
        <v>-1000</v>
      </c>
      <c r="M51" s="12">
        <f t="shared" si="4"/>
        <v>1.6296642105930572</v>
      </c>
    </row>
    <row r="52" spans="1:13" x14ac:dyDescent="0.15">
      <c r="A52" s="2">
        <v>40602</v>
      </c>
      <c r="B52" s="1">
        <f>参数!B$2</f>
        <v>1000</v>
      </c>
      <c r="C52" s="1">
        <f>IF(J51&lt;参数!B$6,C51+B52,B52)</f>
        <v>51000</v>
      </c>
      <c r="D52" s="12">
        <v>1.6076999999999999</v>
      </c>
      <c r="E52" s="3" t="s">
        <v>42</v>
      </c>
      <c r="F52" s="3">
        <f t="shared" si="0"/>
        <v>621.94439261056175</v>
      </c>
      <c r="G52" s="3">
        <f>IF(B52/(1+参数!B$4)/D52*参数!B$4&lt;参数!B$3,参数!B$3,B52/(1+参数!B$4)/D52*参数!B$4)</f>
        <v>0.1</v>
      </c>
      <c r="H52" s="15">
        <f>IF(J51&lt;参数!B$6,H51+F52,F52)+IFERROR(E52*H51,0)</f>
        <v>50651.988500402898</v>
      </c>
      <c r="I52" s="15">
        <f t="shared" si="1"/>
        <v>81433.201912097735</v>
      </c>
      <c r="J52" s="8">
        <f t="shared" si="2"/>
        <v>0.59672944925681826</v>
      </c>
      <c r="K52" s="1">
        <f>IF(J52&gt;参数!B$6,I52,0)</f>
        <v>0</v>
      </c>
      <c r="L52" s="1">
        <f t="shared" si="3"/>
        <v>-1000</v>
      </c>
      <c r="M52" s="12">
        <f t="shared" si="4"/>
        <v>1.7070700751697014</v>
      </c>
    </row>
    <row r="53" spans="1:13" x14ac:dyDescent="0.15">
      <c r="A53" s="2">
        <v>40633</v>
      </c>
      <c r="B53" s="1">
        <f>参数!B$2</f>
        <v>1000</v>
      </c>
      <c r="C53" s="1">
        <f>IF(J52&lt;参数!B$6,C52+B53,B53)</f>
        <v>52000</v>
      </c>
      <c r="D53" s="12">
        <v>1.5470999999999999</v>
      </c>
      <c r="E53" s="3" t="s">
        <v>42</v>
      </c>
      <c r="F53" s="3">
        <f t="shared" si="0"/>
        <v>646.3059918557301</v>
      </c>
      <c r="G53" s="3">
        <f>IF(B53/(1+参数!B$4)/D53*参数!B$4&lt;参数!B$3,参数!B$3,B53/(1+参数!B$4)/D53*参数!B$4)</f>
        <v>0.1</v>
      </c>
      <c r="H53" s="15">
        <f>IF(J52&lt;参数!B$6,H52+F53,F53)+IFERROR(E53*H52,0)</f>
        <v>51298.294492258632</v>
      </c>
      <c r="I53" s="15">
        <f t="shared" si="1"/>
        <v>79363.591408973327</v>
      </c>
      <c r="J53" s="8">
        <f t="shared" si="2"/>
        <v>0.52622291171102553</v>
      </c>
      <c r="K53" s="1">
        <f>IF(J53&gt;参数!B$6,I53,0)</f>
        <v>0</v>
      </c>
      <c r="L53" s="1">
        <f t="shared" si="3"/>
        <v>-1000</v>
      </c>
      <c r="M53" s="12">
        <f t="shared" si="4"/>
        <v>1.6427244593487873</v>
      </c>
    </row>
    <row r="54" spans="1:13" x14ac:dyDescent="0.15">
      <c r="A54" s="2">
        <v>40662</v>
      </c>
      <c r="B54" s="1">
        <f>参数!B$2</f>
        <v>1000</v>
      </c>
      <c r="C54" s="1">
        <f>IF(J53&lt;参数!B$6,C53+B54,B54)</f>
        <v>53000</v>
      </c>
      <c r="D54" s="12">
        <v>1.5495000000000001</v>
      </c>
      <c r="E54" s="3" t="s">
        <v>42</v>
      </c>
      <c r="F54" s="3">
        <f t="shared" si="0"/>
        <v>645.30493707647622</v>
      </c>
      <c r="G54" s="3">
        <f>IF(B54/(1+参数!B$4)/D54*参数!B$4&lt;参数!B$3,参数!B$3,B54/(1+参数!B$4)/D54*参数!B$4)</f>
        <v>0.1</v>
      </c>
      <c r="H54" s="15">
        <f>IF(J53&lt;参数!B$6,H53+F54,F54)+IFERROR(E54*H53,0)</f>
        <v>51943.59942933511</v>
      </c>
      <c r="I54" s="15">
        <f t="shared" si="1"/>
        <v>80486.607315754765</v>
      </c>
      <c r="J54" s="8">
        <f t="shared" si="2"/>
        <v>0.51861523237273133</v>
      </c>
      <c r="K54" s="1">
        <f>IF(J54&gt;参数!B$6,I54,0)</f>
        <v>0</v>
      </c>
      <c r="L54" s="1">
        <f t="shared" si="3"/>
        <v>-1000</v>
      </c>
      <c r="M54" s="12">
        <f t="shared" si="4"/>
        <v>1.6452728005694177</v>
      </c>
    </row>
    <row r="55" spans="1:13" x14ac:dyDescent="0.15">
      <c r="A55" s="2">
        <v>40694</v>
      </c>
      <c r="B55" s="1">
        <f>参数!B$2</f>
        <v>1000</v>
      </c>
      <c r="C55" s="1">
        <f>IF(J54&lt;参数!B$6,C54+B55,B55)</f>
        <v>54000</v>
      </c>
      <c r="D55" s="12">
        <v>1.504</v>
      </c>
      <c r="E55" s="3" t="s">
        <v>42</v>
      </c>
      <c r="F55" s="3">
        <f t="shared" si="0"/>
        <v>664.82712765957444</v>
      </c>
      <c r="G55" s="3">
        <f>IF(B55/(1+参数!B$4)/D55*参数!B$4&lt;参数!B$3,参数!B$3,B55/(1+参数!B$4)/D55*参数!B$4)</f>
        <v>0.1</v>
      </c>
      <c r="H55" s="15">
        <f>IF(J54&lt;参数!B$6,H54+F55,F55)+IFERROR(E55*H54,0)</f>
        <v>52608.426556994687</v>
      </c>
      <c r="I55" s="15">
        <f t="shared" si="1"/>
        <v>79123.073541720005</v>
      </c>
      <c r="J55" s="8">
        <f t="shared" si="2"/>
        <v>0.46524210262444443</v>
      </c>
      <c r="K55" s="1">
        <f>IF(J55&gt;参数!B$6,I55,0)</f>
        <v>0</v>
      </c>
      <c r="L55" s="1">
        <f t="shared" si="3"/>
        <v>-1000</v>
      </c>
      <c r="M55" s="12">
        <f t="shared" si="4"/>
        <v>1.5969604982616354</v>
      </c>
    </row>
    <row r="56" spans="1:13" x14ac:dyDescent="0.15">
      <c r="A56" s="2">
        <v>40724</v>
      </c>
      <c r="B56" s="1">
        <f>参数!B$2</f>
        <v>1000</v>
      </c>
      <c r="C56" s="1">
        <f>IF(J55&lt;参数!B$6,C55+B56,B56)</f>
        <v>55000</v>
      </c>
      <c r="D56" s="12">
        <v>1.5362</v>
      </c>
      <c r="E56" s="3" t="s">
        <v>42</v>
      </c>
      <c r="F56" s="3">
        <f t="shared" si="0"/>
        <v>650.89181096211428</v>
      </c>
      <c r="G56" s="3">
        <f>IF(B56/(1+参数!B$4)/D56*参数!B$4&lt;参数!B$3,参数!B$3,B56/(1+参数!B$4)/D56*参数!B$4)</f>
        <v>0.1</v>
      </c>
      <c r="H56" s="15">
        <f>IF(J55&lt;参数!B$6,H55+F56,F56)+IFERROR(E56*H55,0)</f>
        <v>53259.318367956803</v>
      </c>
      <c r="I56" s="15">
        <f t="shared" si="1"/>
        <v>81816.964876855243</v>
      </c>
      <c r="J56" s="8">
        <f t="shared" si="2"/>
        <v>0.48758117957918623</v>
      </c>
      <c r="K56" s="1">
        <f>IF(J56&gt;参数!B$6,I56,0)</f>
        <v>0</v>
      </c>
      <c r="L56" s="1">
        <f t="shared" si="3"/>
        <v>-1000</v>
      </c>
      <c r="M56" s="12">
        <f t="shared" si="4"/>
        <v>1.6311507429717582</v>
      </c>
    </row>
    <row r="57" spans="1:13" x14ac:dyDescent="0.15">
      <c r="A57" s="2">
        <v>40753</v>
      </c>
      <c r="B57" s="1">
        <f>参数!B$2</f>
        <v>1000</v>
      </c>
      <c r="C57" s="1">
        <f>IF(J56&lt;参数!B$6,C56+B57,B57)</f>
        <v>56000</v>
      </c>
      <c r="D57" s="12">
        <v>1.5784</v>
      </c>
      <c r="E57" s="3" t="s">
        <v>42</v>
      </c>
      <c r="F57" s="3">
        <f t="shared" si="0"/>
        <v>633.48960973137355</v>
      </c>
      <c r="G57" s="3">
        <f>IF(B57/(1+参数!B$4)/D57*参数!B$4&lt;参数!B$3,参数!B$3,B57/(1+参数!B$4)/D57*参数!B$4)</f>
        <v>0.1</v>
      </c>
      <c r="H57" s="15">
        <f>IF(J56&lt;参数!B$6,H56+F57,F57)+IFERROR(E57*H56,0)</f>
        <v>53892.807977688179</v>
      </c>
      <c r="I57" s="15">
        <f t="shared" si="1"/>
        <v>85064.408111983023</v>
      </c>
      <c r="J57" s="8">
        <f t="shared" si="2"/>
        <v>0.51900728771398263</v>
      </c>
      <c r="K57" s="1">
        <f>IF(J57&gt;参数!B$6,I57,0)</f>
        <v>0</v>
      </c>
      <c r="L57" s="1">
        <f t="shared" si="3"/>
        <v>-1000</v>
      </c>
      <c r="M57" s="12">
        <f t="shared" si="4"/>
        <v>1.6759590761011738</v>
      </c>
    </row>
    <row r="58" spans="1:13" x14ac:dyDescent="0.15">
      <c r="A58" s="2">
        <v>40786</v>
      </c>
      <c r="B58" s="1">
        <f>参数!B$2</f>
        <v>1000</v>
      </c>
      <c r="C58" s="1">
        <f>IF(J57&lt;参数!B$6,C57+B58,B58)</f>
        <v>57000</v>
      </c>
      <c r="D58" s="12">
        <v>1.5821000000000001</v>
      </c>
      <c r="E58" s="3" t="s">
        <v>42</v>
      </c>
      <c r="F58" s="3">
        <f t="shared" si="0"/>
        <v>632.00809051260978</v>
      </c>
      <c r="G58" s="3">
        <f>IF(B58/(1+参数!B$4)/D58*参数!B$4&lt;参数!B$3,参数!B$3,B58/(1+参数!B$4)/D58*参数!B$4)</f>
        <v>0.1</v>
      </c>
      <c r="H58" s="15">
        <f>IF(J57&lt;参数!B$6,H57+F58,F58)+IFERROR(E58*H57,0)</f>
        <v>54524.816068200787</v>
      </c>
      <c r="I58" s="15">
        <f t="shared" si="1"/>
        <v>86263.711501500467</v>
      </c>
      <c r="J58" s="8">
        <f t="shared" si="2"/>
        <v>0.51339844739474505</v>
      </c>
      <c r="K58" s="1">
        <f>IF(J58&gt;参数!B$6,I58,0)</f>
        <v>0</v>
      </c>
      <c r="L58" s="1">
        <f t="shared" si="3"/>
        <v>-1000</v>
      </c>
      <c r="M58" s="12">
        <f t="shared" si="4"/>
        <v>1.6798877688163123</v>
      </c>
    </row>
    <row r="59" spans="1:13" x14ac:dyDescent="0.15">
      <c r="A59" s="2">
        <v>40816</v>
      </c>
      <c r="B59" s="1">
        <f>参数!B$2</f>
        <v>1000</v>
      </c>
      <c r="C59" s="1">
        <f>IF(J58&lt;参数!B$6,C58+B59,B59)</f>
        <v>58000</v>
      </c>
      <c r="D59" s="12">
        <v>1.4048</v>
      </c>
      <c r="E59" s="3" t="s">
        <v>42</v>
      </c>
      <c r="F59" s="3">
        <f t="shared" si="0"/>
        <v>711.77391799544409</v>
      </c>
      <c r="G59" s="3">
        <f>IF(B59/(1+参数!B$4)/D59*参数!B$4&lt;参数!B$3,参数!B$3,B59/(1+参数!B$4)/D59*参数!B$4)</f>
        <v>0.1</v>
      </c>
      <c r="H59" s="15">
        <f>IF(J58&lt;参数!B$6,H58+F59,F59)+IFERROR(E59*H58,0)</f>
        <v>55236.589986196232</v>
      </c>
      <c r="I59" s="15">
        <f t="shared" si="1"/>
        <v>77596.361612608467</v>
      </c>
      <c r="J59" s="8">
        <f t="shared" si="2"/>
        <v>0.33786830366566312</v>
      </c>
      <c r="K59" s="1">
        <f>IF(J59&gt;参数!B$6,I59,0)</f>
        <v>0</v>
      </c>
      <c r="L59" s="1">
        <f t="shared" si="3"/>
        <v>-1000</v>
      </c>
      <c r="M59" s="12">
        <f t="shared" si="4"/>
        <v>1.4916290611422511</v>
      </c>
    </row>
    <row r="60" spans="1:13" x14ac:dyDescent="0.15">
      <c r="A60" s="2">
        <v>40847</v>
      </c>
      <c r="B60" s="1">
        <f>参数!B$2</f>
        <v>1000</v>
      </c>
      <c r="C60" s="1">
        <f>IF(J59&lt;参数!B$6,C59+B60,B60)</f>
        <v>59000</v>
      </c>
      <c r="D60" s="12">
        <v>1.4423999999999999</v>
      </c>
      <c r="E60" s="3" t="s">
        <v>42</v>
      </c>
      <c r="F60" s="3">
        <f t="shared" si="0"/>
        <v>693.21963394342765</v>
      </c>
      <c r="G60" s="3">
        <f>IF(B60/(1+参数!B$4)/D60*参数!B$4&lt;参数!B$3,参数!B$3,B60/(1+参数!B$4)/D60*参数!B$4)</f>
        <v>0.1</v>
      </c>
      <c r="H60" s="15">
        <f>IF(J59&lt;参数!B$6,H59+F60,F60)+IFERROR(E60*H59,0)</f>
        <v>55929.809620139662</v>
      </c>
      <c r="I60" s="15">
        <f t="shared" si="1"/>
        <v>80673.157396089446</v>
      </c>
      <c r="J60" s="8">
        <f t="shared" si="2"/>
        <v>0.36734165078117709</v>
      </c>
      <c r="K60" s="1">
        <f>IF(J60&gt;参数!B$6,I60,0)</f>
        <v>0</v>
      </c>
      <c r="L60" s="1">
        <f t="shared" si="3"/>
        <v>-1000</v>
      </c>
      <c r="M60" s="12">
        <f t="shared" si="4"/>
        <v>1.5315530735987917</v>
      </c>
    </row>
    <row r="61" spans="1:13" x14ac:dyDescent="0.15">
      <c r="A61" s="2">
        <v>40877</v>
      </c>
      <c r="B61" s="1">
        <f>参数!B$2</f>
        <v>1000</v>
      </c>
      <c r="C61" s="1">
        <f>IF(J60&lt;参数!B$6,C60+B61,B61)</f>
        <v>60000</v>
      </c>
      <c r="D61" s="12">
        <v>1.4113</v>
      </c>
      <c r="E61" s="3" t="s">
        <v>42</v>
      </c>
      <c r="F61" s="3">
        <f t="shared" si="0"/>
        <v>708.49571317225252</v>
      </c>
      <c r="G61" s="3">
        <f>IF(B61/(1+参数!B$4)/D61*参数!B$4&lt;参数!B$3,参数!B$3,B61/(1+参数!B$4)/D61*参数!B$4)</f>
        <v>0.1</v>
      </c>
      <c r="H61" s="15">
        <f>IF(J60&lt;参数!B$6,H60+F61,F61)+IFERROR(E61*H60,0)</f>
        <v>56638.305333311917</v>
      </c>
      <c r="I61" s="15">
        <f t="shared" si="1"/>
        <v>79933.640316903111</v>
      </c>
      <c r="J61" s="8">
        <f t="shared" si="2"/>
        <v>0.33222733861505183</v>
      </c>
      <c r="K61" s="1">
        <f>IF(J61&gt;参数!B$6,I61,0)</f>
        <v>0</v>
      </c>
      <c r="L61" s="1">
        <f t="shared" si="3"/>
        <v>-1000</v>
      </c>
      <c r="M61" s="12">
        <f t="shared" si="4"/>
        <v>1.4985308186147912</v>
      </c>
    </row>
    <row r="62" spans="1:13" x14ac:dyDescent="0.15">
      <c r="A62" s="2">
        <v>40907</v>
      </c>
      <c r="B62" s="1">
        <f>参数!B$2</f>
        <v>1000</v>
      </c>
      <c r="C62" s="1">
        <f>IF(J61&lt;参数!B$6,C61+B62,B62)</f>
        <v>61000</v>
      </c>
      <c r="D62" s="12">
        <v>1.2317</v>
      </c>
      <c r="E62" s="3" t="s">
        <v>42</v>
      </c>
      <c r="F62" s="3">
        <f t="shared" si="0"/>
        <v>811.80482260290648</v>
      </c>
      <c r="G62" s="3">
        <f>IF(B62/(1+参数!B$4)/D62*参数!B$4&lt;参数!B$3,参数!B$3,B62/(1+参数!B$4)/D62*参数!B$4)</f>
        <v>0.1</v>
      </c>
      <c r="H62" s="15">
        <f>IF(J61&lt;参数!B$6,H61+F62,F62)+IFERROR(E62*H61,0)</f>
        <v>57450.110155914823</v>
      </c>
      <c r="I62" s="15">
        <f t="shared" si="1"/>
        <v>70761.300679040287</v>
      </c>
      <c r="J62" s="8">
        <f t="shared" si="2"/>
        <v>0.1600213226072178</v>
      </c>
      <c r="K62" s="1">
        <f>IF(J62&gt;参数!B$6,I62,0)</f>
        <v>0</v>
      </c>
      <c r="L62" s="1">
        <f t="shared" si="3"/>
        <v>-1000</v>
      </c>
      <c r="M62" s="12">
        <f t="shared" si="4"/>
        <v>1.3078299506042927</v>
      </c>
    </row>
    <row r="63" spans="1:13" x14ac:dyDescent="0.15">
      <c r="A63" s="2">
        <v>40939</v>
      </c>
      <c r="B63" s="1">
        <f>参数!B$2</f>
        <v>1000</v>
      </c>
      <c r="C63" s="1">
        <f>IF(J62&lt;参数!B$6,C62+B63,B63)</f>
        <v>62000</v>
      </c>
      <c r="D63" s="12">
        <v>1.1731</v>
      </c>
      <c r="E63" s="3" t="s">
        <v>42</v>
      </c>
      <c r="F63" s="3">
        <f t="shared" si="0"/>
        <v>852.35700281305935</v>
      </c>
      <c r="G63" s="3">
        <f>IF(B63/(1+参数!B$4)/D63*参数!B$4&lt;参数!B$3,参数!B$3,B63/(1+参数!B$4)/D63*参数!B$4)</f>
        <v>0.1</v>
      </c>
      <c r="H63" s="15">
        <f>IF(J62&lt;参数!B$6,H62+F63,F63)+IFERROR(E63*H62,0)</f>
        <v>58302.467158727879</v>
      </c>
      <c r="I63" s="15">
        <f t="shared" si="1"/>
        <v>68394.62422390368</v>
      </c>
      <c r="J63" s="8">
        <f t="shared" si="2"/>
        <v>0.1031391003855433</v>
      </c>
      <c r="K63" s="1">
        <f>IF(J63&gt;参数!B$6,I63,0)</f>
        <v>0</v>
      </c>
      <c r="L63" s="1">
        <f t="shared" si="3"/>
        <v>-1000</v>
      </c>
      <c r="M63" s="12">
        <f t="shared" si="4"/>
        <v>1.2456079524672372</v>
      </c>
    </row>
    <row r="64" spans="1:13" x14ac:dyDescent="0.15">
      <c r="A64" s="2">
        <v>40968</v>
      </c>
      <c r="B64" s="1">
        <f>参数!B$2</f>
        <v>1000</v>
      </c>
      <c r="C64" s="1">
        <f>IF(J63&lt;参数!B$6,C63+B64,B64)</f>
        <v>63000</v>
      </c>
      <c r="D64" s="12">
        <v>1.2957000000000001</v>
      </c>
      <c r="E64" s="3" t="s">
        <v>42</v>
      </c>
      <c r="F64" s="3">
        <f t="shared" si="0"/>
        <v>771.70641352164841</v>
      </c>
      <c r="G64" s="3">
        <f>IF(B64/(1+参数!B$4)/D64*参数!B$4&lt;参数!B$3,参数!B$3,B64/(1+参数!B$4)/D64*参数!B$4)</f>
        <v>0.1</v>
      </c>
      <c r="H64" s="15">
        <f>IF(J63&lt;参数!B$6,H63+F64,F64)+IFERROR(E64*H63,0)</f>
        <v>59074.173572249529</v>
      </c>
      <c r="I64" s="15">
        <f t="shared" si="1"/>
        <v>76542.406697563725</v>
      </c>
      <c r="J64" s="8">
        <f t="shared" si="2"/>
        <v>0.21495883646926539</v>
      </c>
      <c r="K64" s="1">
        <f>IF(J64&gt;参数!B$6,I64,0)</f>
        <v>0</v>
      </c>
      <c r="L64" s="1">
        <f t="shared" si="3"/>
        <v>-1000</v>
      </c>
      <c r="M64" s="12">
        <f t="shared" si="4"/>
        <v>1.3757857164877669</v>
      </c>
    </row>
    <row r="65" spans="1:13" x14ac:dyDescent="0.15">
      <c r="A65" s="2">
        <v>40998</v>
      </c>
      <c r="B65" s="1">
        <f>参数!B$2</f>
        <v>1000</v>
      </c>
      <c r="C65" s="1">
        <f>IF(J64&lt;参数!B$6,C64+B65,B65)</f>
        <v>64000</v>
      </c>
      <c r="D65" s="12">
        <v>1.2346999999999999</v>
      </c>
      <c r="E65" s="3" t="s">
        <v>42</v>
      </c>
      <c r="F65" s="3">
        <f t="shared" si="0"/>
        <v>809.83234793877057</v>
      </c>
      <c r="G65" s="3">
        <f>IF(B65/(1+参数!B$4)/D65*参数!B$4&lt;参数!B$3,参数!B$3,B65/(1+参数!B$4)/D65*参数!B$4)</f>
        <v>0.1</v>
      </c>
      <c r="H65" s="15">
        <f>IF(J64&lt;参数!B$6,H64+F65,F65)+IFERROR(E65*H64,0)</f>
        <v>59884.005920188298</v>
      </c>
      <c r="I65" s="15">
        <f t="shared" si="1"/>
        <v>73938.782109656488</v>
      </c>
      <c r="J65" s="8">
        <f t="shared" si="2"/>
        <v>0.1552934704633826</v>
      </c>
      <c r="K65" s="1">
        <f>IF(J65&gt;参数!B$6,I65,0)</f>
        <v>0</v>
      </c>
      <c r="L65" s="1">
        <f t="shared" si="3"/>
        <v>-1000</v>
      </c>
      <c r="M65" s="12">
        <f t="shared" si="4"/>
        <v>1.3110153771300808</v>
      </c>
    </row>
    <row r="66" spans="1:13" x14ac:dyDescent="0.15">
      <c r="A66" s="2">
        <v>41026</v>
      </c>
      <c r="B66" s="1">
        <f>参数!B$2</f>
        <v>1000</v>
      </c>
      <c r="C66" s="1">
        <f>IF(J65&lt;参数!B$6,C65+B66,B66)</f>
        <v>65000</v>
      </c>
      <c r="D66" s="12">
        <v>1.3309</v>
      </c>
      <c r="E66" s="3" t="s">
        <v>42</v>
      </c>
      <c r="F66" s="3">
        <f t="shared" si="0"/>
        <v>751.29611541062434</v>
      </c>
      <c r="G66" s="3">
        <f>IF(B66/(1+参数!B$4)/D66*参数!B$4&lt;参数!B$3,参数!B$3,B66/(1+参数!B$4)/D66*参数!B$4)</f>
        <v>0.1</v>
      </c>
      <c r="H66" s="15">
        <f>IF(J65&lt;参数!B$6,H65+F66,F66)+IFERROR(E66*H65,0)</f>
        <v>60635.302035598921</v>
      </c>
      <c r="I66" s="15">
        <f t="shared" si="1"/>
        <v>80699.523479178606</v>
      </c>
      <c r="J66" s="8">
        <f t="shared" si="2"/>
        <v>0.24153113044890162</v>
      </c>
      <c r="K66" s="1">
        <f>IF(J66&gt;参数!B$6,I66,0)</f>
        <v>0</v>
      </c>
      <c r="L66" s="1">
        <f t="shared" si="3"/>
        <v>-1000</v>
      </c>
      <c r="M66" s="12">
        <f t="shared" si="4"/>
        <v>1.4131613877236775</v>
      </c>
    </row>
    <row r="67" spans="1:13" x14ac:dyDescent="0.15">
      <c r="A67" s="2">
        <v>41060</v>
      </c>
      <c r="B67" s="1">
        <f>参数!B$2</f>
        <v>1000</v>
      </c>
      <c r="C67" s="1">
        <f>IF(J66&lt;参数!B$6,C66+B67,B67)</f>
        <v>66000</v>
      </c>
      <c r="D67" s="12">
        <v>1.3423</v>
      </c>
      <c r="E67" s="3" t="s">
        <v>42</v>
      </c>
      <c r="F67" s="3">
        <f t="shared" si="0"/>
        <v>744.91544364151082</v>
      </c>
      <c r="G67" s="3">
        <f>IF(B67/(1+参数!B$4)/D67*参数!B$4&lt;参数!B$3,参数!B$3,B67/(1+参数!B$4)/D67*参数!B$4)</f>
        <v>0.1</v>
      </c>
      <c r="H67" s="15">
        <f>IF(J66&lt;参数!B$6,H66+F67,F67)+IFERROR(E67*H66,0)</f>
        <v>61380.217479240433</v>
      </c>
      <c r="I67" s="15">
        <f t="shared" si="1"/>
        <v>82390.665922384433</v>
      </c>
      <c r="J67" s="8">
        <f t="shared" si="2"/>
        <v>0.24834342306643076</v>
      </c>
      <c r="K67" s="1">
        <f>IF(J67&gt;参数!B$6,I67,0)</f>
        <v>0</v>
      </c>
      <c r="L67" s="1">
        <f t="shared" si="3"/>
        <v>-1000</v>
      </c>
      <c r="M67" s="12">
        <f t="shared" si="4"/>
        <v>1.4252660085216713</v>
      </c>
    </row>
    <row r="68" spans="1:13" x14ac:dyDescent="0.15">
      <c r="A68" s="2">
        <v>41089</v>
      </c>
      <c r="B68" s="1">
        <f>参数!B$2</f>
        <v>1000</v>
      </c>
      <c r="C68" s="1">
        <f>IF(J67&lt;参数!B$6,C67+B68,B68)</f>
        <v>67000</v>
      </c>
      <c r="D68" s="12">
        <v>1.3080000000000001</v>
      </c>
      <c r="E68" s="3" t="s">
        <v>42</v>
      </c>
      <c r="F68" s="3">
        <f t="shared" ref="F68:F125" si="5">(B68-G68)/D68</f>
        <v>764.44954128440361</v>
      </c>
      <c r="G68" s="3">
        <f>IF(B68/(1+参数!B$4)/D68*参数!B$4&lt;参数!B$3,参数!B$3,B68/(1+参数!B$4)/D68*参数!B$4)</f>
        <v>0.1</v>
      </c>
      <c r="H68" s="15">
        <f>IF(J67&lt;参数!B$6,H67+F68,F68)+IFERROR(E68*H67,0)</f>
        <v>62144.667020524837</v>
      </c>
      <c r="I68" s="15">
        <f t="shared" ref="I68:I125" si="6">D68*H68</f>
        <v>81285.224462846498</v>
      </c>
      <c r="J68" s="8">
        <f t="shared" ref="J68:J125" si="7">I68/C68-1</f>
        <v>0.21321230541561942</v>
      </c>
      <c r="K68" s="1">
        <f>IF(J68&gt;参数!B$6,I68,0)</f>
        <v>0</v>
      </c>
      <c r="L68" s="1">
        <f t="shared" ref="L68:L125" si="8">IF(A68=MAX(A:A),-B68+K68+I68,-B68+K68)</f>
        <v>-1000</v>
      </c>
      <c r="M68" s="12">
        <f t="shared" ref="M68:M125" si="9">M67*(IFERROR(D68+E68,D68))/D67</f>
        <v>1.388845965243497</v>
      </c>
    </row>
    <row r="69" spans="1:13" x14ac:dyDescent="0.15">
      <c r="A69" s="2">
        <v>41121</v>
      </c>
      <c r="B69" s="1">
        <f>参数!B$2</f>
        <v>1000</v>
      </c>
      <c r="C69" s="1">
        <f>IF(J68&lt;参数!B$6,C68+B69,B69)</f>
        <v>68000</v>
      </c>
      <c r="D69" s="12">
        <v>1.2515000000000001</v>
      </c>
      <c r="E69" s="3" t="s">
        <v>42</v>
      </c>
      <c r="F69" s="3">
        <f t="shared" si="5"/>
        <v>798.96124650419495</v>
      </c>
      <c r="G69" s="3">
        <f>IF(B69/(1+参数!B$4)/D69*参数!B$4&lt;参数!B$3,参数!B$3,B69/(1+参数!B$4)/D69*参数!B$4)</f>
        <v>0.1</v>
      </c>
      <c r="H69" s="15">
        <f>IF(J68&lt;参数!B$6,H68+F69,F69)+IFERROR(E69*H68,0)</f>
        <v>62943.628267029031</v>
      </c>
      <c r="I69" s="15">
        <f t="shared" si="6"/>
        <v>78773.95077618683</v>
      </c>
      <c r="J69" s="8">
        <f t="shared" si="7"/>
        <v>0.15844045259098283</v>
      </c>
      <c r="K69" s="1">
        <f>IF(J69&gt;参数!B$6,I69,0)</f>
        <v>0</v>
      </c>
      <c r="L69" s="1">
        <f t="shared" si="8"/>
        <v>-1000</v>
      </c>
      <c r="M69" s="12">
        <f t="shared" si="9"/>
        <v>1.3288537656744928</v>
      </c>
    </row>
    <row r="70" spans="1:13" x14ac:dyDescent="0.15">
      <c r="A70" s="2">
        <v>41152</v>
      </c>
      <c r="B70" s="1">
        <f>参数!B$2</f>
        <v>1000</v>
      </c>
      <c r="C70" s="1">
        <f>IF(J69&lt;参数!B$6,C69+B70,B70)</f>
        <v>69000</v>
      </c>
      <c r="D70" s="12">
        <v>1.2075</v>
      </c>
      <c r="E70" s="3" t="s">
        <v>42</v>
      </c>
      <c r="F70" s="3">
        <f t="shared" si="5"/>
        <v>828.07453416149065</v>
      </c>
      <c r="G70" s="3">
        <f>IF(B70/(1+参数!B$4)/D70*参数!B$4&lt;参数!B$3,参数!B$3,B70/(1+参数!B$4)/D70*参数!B$4)</f>
        <v>0.1</v>
      </c>
      <c r="H70" s="15">
        <f>IF(J69&lt;参数!B$6,H69+F70,F70)+IFERROR(E70*H69,0)</f>
        <v>63771.70280119052</v>
      </c>
      <c r="I70" s="15">
        <f t="shared" si="6"/>
        <v>77004.331132437554</v>
      </c>
      <c r="J70" s="8">
        <f t="shared" si="7"/>
        <v>0.11600479902083416</v>
      </c>
      <c r="K70" s="1">
        <f>IF(J70&gt;参数!B$6,I70,0)</f>
        <v>0</v>
      </c>
      <c r="L70" s="1">
        <f t="shared" si="8"/>
        <v>-1000</v>
      </c>
      <c r="M70" s="12">
        <f t="shared" si="9"/>
        <v>1.2821341766296044</v>
      </c>
    </row>
    <row r="71" spans="1:13" x14ac:dyDescent="0.15">
      <c r="A71" s="2">
        <v>41180</v>
      </c>
      <c r="B71" s="1">
        <f>参数!B$2</f>
        <v>1000</v>
      </c>
      <c r="C71" s="1">
        <f>IF(J70&lt;参数!B$6,C70+B71,B71)</f>
        <v>70000</v>
      </c>
      <c r="D71" s="12">
        <v>1.2527999999999999</v>
      </c>
      <c r="E71" s="3" t="s">
        <v>42</v>
      </c>
      <c r="F71" s="3">
        <f t="shared" si="5"/>
        <v>798.13218390804604</v>
      </c>
      <c r="G71" s="3">
        <f>IF(B71/(1+参数!B$4)/D71*参数!B$4&lt;参数!B$3,参数!B$3,B71/(1+参数!B$4)/D71*参数!B$4)</f>
        <v>0.1</v>
      </c>
      <c r="H71" s="15">
        <f>IF(J70&lt;参数!B$6,H70+F71,F71)+IFERROR(E71*H70,0)</f>
        <v>64569.834985098569</v>
      </c>
      <c r="I71" s="15">
        <f t="shared" si="6"/>
        <v>80893.089269331482</v>
      </c>
      <c r="J71" s="8">
        <f t="shared" si="7"/>
        <v>0.15561556099044971</v>
      </c>
      <c r="K71" s="1">
        <f>IF(J71&gt;参数!B$6,I71,0)</f>
        <v>0</v>
      </c>
      <c r="L71" s="1">
        <f t="shared" si="8"/>
        <v>-1000</v>
      </c>
      <c r="M71" s="12">
        <f t="shared" si="9"/>
        <v>1.3302341171690006</v>
      </c>
    </row>
    <row r="72" spans="1:13" x14ac:dyDescent="0.15">
      <c r="A72" s="2">
        <v>41213</v>
      </c>
      <c r="B72" s="1">
        <f>参数!B$2</f>
        <v>1000</v>
      </c>
      <c r="C72" s="1">
        <f>IF(J71&lt;参数!B$6,C71+B72,B72)</f>
        <v>71000</v>
      </c>
      <c r="D72" s="12">
        <v>1.2223999999999999</v>
      </c>
      <c r="E72" s="3" t="s">
        <v>42</v>
      </c>
      <c r="F72" s="3">
        <f t="shared" si="5"/>
        <v>817.98102094240835</v>
      </c>
      <c r="G72" s="3">
        <f>IF(B72/(1+参数!B$4)/D72*参数!B$4&lt;参数!B$3,参数!B$3,B72/(1+参数!B$4)/D72*参数!B$4)</f>
        <v>0.1</v>
      </c>
      <c r="H72" s="15">
        <f>IF(J71&lt;参数!B$6,H71+F72,F72)+IFERROR(E72*H71,0)</f>
        <v>65387.816006040979</v>
      </c>
      <c r="I72" s="15">
        <f t="shared" si="6"/>
        <v>79930.066285784487</v>
      </c>
      <c r="J72" s="8">
        <f t="shared" si="7"/>
        <v>0.12577558148992241</v>
      </c>
      <c r="K72" s="1">
        <f>IF(J72&gt;参数!B$6,I72,0)</f>
        <v>0</v>
      </c>
      <c r="L72" s="1">
        <f t="shared" si="8"/>
        <v>-1000</v>
      </c>
      <c r="M72" s="12">
        <f t="shared" si="9"/>
        <v>1.2979551283743505</v>
      </c>
    </row>
    <row r="73" spans="1:13" x14ac:dyDescent="0.15">
      <c r="A73" s="2">
        <v>41243</v>
      </c>
      <c r="B73" s="1">
        <f>参数!B$2</f>
        <v>1000</v>
      </c>
      <c r="C73" s="1">
        <f>IF(J72&lt;参数!B$6,C72+B73,B73)</f>
        <v>72000</v>
      </c>
      <c r="D73" s="12">
        <v>1.1177999999999999</v>
      </c>
      <c r="E73" s="3" t="s">
        <v>42</v>
      </c>
      <c r="F73" s="3">
        <f t="shared" si="5"/>
        <v>894.52495974235114</v>
      </c>
      <c r="G73" s="3">
        <f>IF(B73/(1+参数!B$4)/D73*参数!B$4&lt;参数!B$3,参数!B$3,B73/(1+参数!B$4)/D73*参数!B$4)</f>
        <v>0.1</v>
      </c>
      <c r="H73" s="15">
        <f>IF(J72&lt;参数!B$6,H72+F73,F73)+IFERROR(E73*H72,0)</f>
        <v>66282.340965783325</v>
      </c>
      <c r="I73" s="15">
        <f t="shared" si="6"/>
        <v>74090.400731552596</v>
      </c>
      <c r="J73" s="8">
        <f t="shared" si="7"/>
        <v>2.9033343493785946E-2</v>
      </c>
      <c r="K73" s="1">
        <f>IF(J73&gt;参数!B$6,I73,0)</f>
        <v>0</v>
      </c>
      <c r="L73" s="1">
        <f t="shared" si="8"/>
        <v>-1000</v>
      </c>
      <c r="M73" s="12">
        <f t="shared" si="9"/>
        <v>1.1868899235085479</v>
      </c>
    </row>
    <row r="74" spans="1:13" x14ac:dyDescent="0.15">
      <c r="A74" s="2">
        <v>41274</v>
      </c>
      <c r="B74" s="1">
        <f>参数!B$2</f>
        <v>1000</v>
      </c>
      <c r="C74" s="1">
        <f>IF(J73&lt;参数!B$6,C73+B74,B74)</f>
        <v>73000</v>
      </c>
      <c r="D74" s="12">
        <v>1.3089</v>
      </c>
      <c r="E74" s="3" t="s">
        <v>42</v>
      </c>
      <c r="F74" s="3">
        <f t="shared" si="5"/>
        <v>763.92390556956229</v>
      </c>
      <c r="G74" s="3">
        <f>IF(B74/(1+参数!B$4)/D74*参数!B$4&lt;参数!B$3,参数!B$3,B74/(1+参数!B$4)/D74*参数!B$4)</f>
        <v>0.1</v>
      </c>
      <c r="H74" s="15">
        <f>IF(J73&lt;参数!B$6,H73+F74,F74)+IFERROR(E74*H73,0)</f>
        <v>67046.264871352891</v>
      </c>
      <c r="I74" s="15">
        <f t="shared" si="6"/>
        <v>87756.856090113797</v>
      </c>
      <c r="J74" s="8">
        <f t="shared" si="7"/>
        <v>0.20214871356320274</v>
      </c>
      <c r="K74" s="1">
        <f>IF(J74&gt;参数!B$6,I74,0)</f>
        <v>0</v>
      </c>
      <c r="L74" s="1">
        <f t="shared" si="8"/>
        <v>-1000</v>
      </c>
      <c r="M74" s="12">
        <f t="shared" si="9"/>
        <v>1.3898015932012331</v>
      </c>
    </row>
    <row r="75" spans="1:13" x14ac:dyDescent="0.15">
      <c r="A75" s="2">
        <v>41305</v>
      </c>
      <c r="B75" s="1">
        <f>参数!B$2</f>
        <v>1000</v>
      </c>
      <c r="C75" s="1">
        <f>IF(J74&lt;参数!B$6,C74+B75,B75)</f>
        <v>74000</v>
      </c>
      <c r="D75" s="12">
        <v>1.3607</v>
      </c>
      <c r="E75" s="3" t="s">
        <v>42</v>
      </c>
      <c r="F75" s="3">
        <f t="shared" si="5"/>
        <v>734.842360549717</v>
      </c>
      <c r="G75" s="3">
        <f>IF(B75/(1+参数!B$4)/D75*参数!B$4&lt;参数!B$3,参数!B$3,B75/(1+参数!B$4)/D75*参数!B$4)</f>
        <v>0.1</v>
      </c>
      <c r="H75" s="15">
        <f>IF(J74&lt;参数!B$6,H74+F75,F75)+IFERROR(E75*H74,0)</f>
        <v>67781.107231902613</v>
      </c>
      <c r="I75" s="15">
        <f t="shared" si="6"/>
        <v>92229.752610449883</v>
      </c>
      <c r="J75" s="8">
        <f t="shared" si="7"/>
        <v>0.24634800824932279</v>
      </c>
      <c r="K75" s="1">
        <f>IF(J75&gt;参数!B$6,I75,0)</f>
        <v>0</v>
      </c>
      <c r="L75" s="1">
        <f t="shared" si="8"/>
        <v>-1000</v>
      </c>
      <c r="M75" s="12">
        <f t="shared" si="9"/>
        <v>1.4448032912131699</v>
      </c>
    </row>
    <row r="76" spans="1:13" x14ac:dyDescent="0.15">
      <c r="A76" s="2">
        <v>41333</v>
      </c>
      <c r="B76" s="1">
        <f>参数!B$2</f>
        <v>1000</v>
      </c>
      <c r="C76" s="1">
        <f>IF(J75&lt;参数!B$6,C75+B76,B76)</f>
        <v>75000</v>
      </c>
      <c r="D76" s="12">
        <v>1.3994</v>
      </c>
      <c r="E76" s="3" t="s">
        <v>42</v>
      </c>
      <c r="F76" s="3">
        <f t="shared" si="5"/>
        <v>714.52050878948126</v>
      </c>
      <c r="G76" s="3">
        <f>IF(B76/(1+参数!B$4)/D76*参数!B$4&lt;参数!B$3,参数!B$3,B76/(1+参数!B$4)/D76*参数!B$4)</f>
        <v>0.1</v>
      </c>
      <c r="H76" s="15">
        <f>IF(J75&lt;参数!B$6,H75+F76,F76)+IFERROR(E76*H75,0)</f>
        <v>68495.6277406921</v>
      </c>
      <c r="I76" s="15">
        <f t="shared" si="6"/>
        <v>95852.781460324521</v>
      </c>
      <c r="J76" s="8">
        <f t="shared" si="7"/>
        <v>0.27803708613766021</v>
      </c>
      <c r="K76" s="1">
        <f>IF(J76&gt;参数!B$6,I76,0)</f>
        <v>0</v>
      </c>
      <c r="L76" s="1">
        <f t="shared" si="8"/>
        <v>-1000</v>
      </c>
      <c r="M76" s="12">
        <f t="shared" si="9"/>
        <v>1.4858952933958329</v>
      </c>
    </row>
    <row r="77" spans="1:13" x14ac:dyDescent="0.15">
      <c r="A77" s="2">
        <v>41362</v>
      </c>
      <c r="B77" s="1">
        <f>参数!B$2</f>
        <v>1000</v>
      </c>
      <c r="C77" s="1">
        <f>IF(J76&lt;参数!B$6,C76+B77,B77)</f>
        <v>76000</v>
      </c>
      <c r="D77" s="12">
        <v>1.3555999999999999</v>
      </c>
      <c r="E77" s="3" t="s">
        <v>42</v>
      </c>
      <c r="F77" s="3">
        <f t="shared" si="5"/>
        <v>737.60696370610799</v>
      </c>
      <c r="G77" s="3">
        <f>IF(B77/(1+参数!B$4)/D77*参数!B$4&lt;参数!B$3,参数!B$3,B77/(1+参数!B$4)/D77*参数!B$4)</f>
        <v>0.1</v>
      </c>
      <c r="H77" s="15">
        <f>IF(J76&lt;参数!B$6,H76+F77,F77)+IFERROR(E77*H76,0)</f>
        <v>69233.234704398201</v>
      </c>
      <c r="I77" s="15">
        <f t="shared" si="6"/>
        <v>93852.57296528219</v>
      </c>
      <c r="J77" s="8">
        <f t="shared" si="7"/>
        <v>0.23490227585897627</v>
      </c>
      <c r="K77" s="1">
        <f>IF(J77&gt;参数!B$6,I77,0)</f>
        <v>0</v>
      </c>
      <c r="L77" s="1">
        <f t="shared" si="8"/>
        <v>-1000</v>
      </c>
      <c r="M77" s="12">
        <f t="shared" si="9"/>
        <v>1.4393880661193306</v>
      </c>
    </row>
    <row r="78" spans="1:13" x14ac:dyDescent="0.15">
      <c r="A78" s="2">
        <v>41390</v>
      </c>
      <c r="B78" s="1">
        <f>参数!B$2</f>
        <v>1000</v>
      </c>
      <c r="C78" s="1">
        <f>IF(J77&lt;参数!B$6,C77+B78,B78)</f>
        <v>77000</v>
      </c>
      <c r="D78" s="12">
        <v>1.3483000000000001</v>
      </c>
      <c r="E78" s="3" t="s">
        <v>42</v>
      </c>
      <c r="F78" s="3">
        <f t="shared" si="5"/>
        <v>741.60053400578499</v>
      </c>
      <c r="G78" s="3">
        <f>IF(B78/(1+参数!B$4)/D78*参数!B$4&lt;参数!B$3,参数!B$3,B78/(1+参数!B$4)/D78*参数!B$4)</f>
        <v>0.1</v>
      </c>
      <c r="H78" s="15">
        <f>IF(J77&lt;参数!B$6,H77+F78,F78)+IFERROR(E78*H77,0)</f>
        <v>69974.83523840399</v>
      </c>
      <c r="I78" s="15">
        <f t="shared" si="6"/>
        <v>94347.070351940099</v>
      </c>
      <c r="J78" s="8">
        <f t="shared" si="7"/>
        <v>0.22528662794727405</v>
      </c>
      <c r="K78" s="1">
        <f>IF(J78&gt;参数!B$6,I78,0)</f>
        <v>0</v>
      </c>
      <c r="L78" s="1">
        <f t="shared" si="8"/>
        <v>-1000</v>
      </c>
      <c r="M78" s="12">
        <f t="shared" si="9"/>
        <v>1.4316368615732471</v>
      </c>
    </row>
    <row r="79" spans="1:13" x14ac:dyDescent="0.15">
      <c r="A79" s="2">
        <v>41425</v>
      </c>
      <c r="B79" s="1">
        <f>参数!B$2</f>
        <v>1000</v>
      </c>
      <c r="C79" s="1">
        <f>IF(J78&lt;参数!B$6,C78+B79,B79)</f>
        <v>78000</v>
      </c>
      <c r="D79" s="12">
        <v>1.4585999999999999</v>
      </c>
      <c r="E79" s="3" t="s">
        <v>42</v>
      </c>
      <c r="F79" s="3">
        <f t="shared" si="5"/>
        <v>685.52036199095028</v>
      </c>
      <c r="G79" s="3">
        <f>IF(B79/(1+参数!B$4)/D79*参数!B$4&lt;参数!B$3,参数!B$3,B79/(1+参数!B$4)/D79*参数!B$4)</f>
        <v>0.1</v>
      </c>
      <c r="H79" s="15">
        <f>IF(J78&lt;参数!B$6,H78+F79,F79)+IFERROR(E79*H78,0)</f>
        <v>70660.355600394934</v>
      </c>
      <c r="I79" s="15">
        <f t="shared" si="6"/>
        <v>103065.19467873605</v>
      </c>
      <c r="J79" s="8">
        <f t="shared" si="7"/>
        <v>0.32134864972738519</v>
      </c>
      <c r="K79" s="1">
        <f>IF(J79&gt;参数!B$6,I79,0)</f>
        <v>0</v>
      </c>
      <c r="L79" s="1">
        <f t="shared" si="8"/>
        <v>-1000</v>
      </c>
      <c r="M79" s="12">
        <f t="shared" si="9"/>
        <v>1.5487543768380465</v>
      </c>
    </row>
    <row r="80" spans="1:13" x14ac:dyDescent="0.15">
      <c r="A80" s="2">
        <v>41453</v>
      </c>
      <c r="B80" s="1">
        <f>参数!B$2</f>
        <v>1000</v>
      </c>
      <c r="C80" s="1">
        <f>IF(J79&lt;参数!B$6,C79+B80,B80)</f>
        <v>79000</v>
      </c>
      <c r="D80" s="12">
        <v>1.3171999999999999</v>
      </c>
      <c r="E80" s="3" t="s">
        <v>42</v>
      </c>
      <c r="F80" s="3">
        <f t="shared" si="5"/>
        <v>759.11023382933502</v>
      </c>
      <c r="G80" s="3">
        <f>IF(B80/(1+参数!B$4)/D80*参数!B$4&lt;参数!B$3,参数!B$3,B80/(1+参数!B$4)/D80*参数!B$4)</f>
        <v>0.1</v>
      </c>
      <c r="H80" s="15">
        <f>IF(J79&lt;参数!B$6,H79+F80,F80)+IFERROR(E80*H79,0)</f>
        <v>71419.465834224276</v>
      </c>
      <c r="I80" s="15">
        <f t="shared" si="6"/>
        <v>94073.720396840217</v>
      </c>
      <c r="J80" s="8">
        <f t="shared" si="7"/>
        <v>0.1908065873017748</v>
      </c>
      <c r="K80" s="1">
        <f>IF(J80&gt;参数!B$6,I80,0)</f>
        <v>0</v>
      </c>
      <c r="L80" s="1">
        <f t="shared" si="8"/>
        <v>-1000</v>
      </c>
      <c r="M80" s="12">
        <f t="shared" si="9"/>
        <v>1.3986146065892466</v>
      </c>
    </row>
    <row r="81" spans="1:13" x14ac:dyDescent="0.15">
      <c r="A81" s="2">
        <v>41486</v>
      </c>
      <c r="B81" s="1">
        <f>参数!B$2</f>
        <v>1000</v>
      </c>
      <c r="C81" s="1">
        <f>IF(J80&lt;参数!B$6,C80+B81,B81)</f>
        <v>80000</v>
      </c>
      <c r="D81" s="12">
        <v>1.4181999999999999</v>
      </c>
      <c r="E81" s="3" t="s">
        <v>42</v>
      </c>
      <c r="F81" s="3">
        <f t="shared" si="5"/>
        <v>705.04865322239459</v>
      </c>
      <c r="G81" s="3">
        <f>IF(B81/(1+参数!B$4)/D81*参数!B$4&lt;参数!B$3,参数!B$3,B81/(1+参数!B$4)/D81*参数!B$4)</f>
        <v>0.1</v>
      </c>
      <c r="H81" s="15">
        <f>IF(J80&lt;参数!B$6,H80+F81,F81)+IFERROR(E81*H80,0)</f>
        <v>72124.514487446664</v>
      </c>
      <c r="I81" s="15">
        <f t="shared" si="6"/>
        <v>102286.98644609685</v>
      </c>
      <c r="J81" s="8">
        <f t="shared" si="7"/>
        <v>0.27858733057621077</v>
      </c>
      <c r="K81" s="1">
        <f>IF(J81&gt;参数!B$6,I81,0)</f>
        <v>0</v>
      </c>
      <c r="L81" s="1">
        <f t="shared" si="8"/>
        <v>-1000</v>
      </c>
      <c r="M81" s="12">
        <f t="shared" si="9"/>
        <v>1.5058572996241038</v>
      </c>
    </row>
    <row r="82" spans="1:13" x14ac:dyDescent="0.15">
      <c r="A82" s="2">
        <v>41516</v>
      </c>
      <c r="B82" s="1">
        <f>参数!B$2</f>
        <v>1000</v>
      </c>
      <c r="C82" s="1">
        <f>IF(J81&lt;参数!B$6,C81+B82,B82)</f>
        <v>81000</v>
      </c>
      <c r="D82" s="12">
        <v>1.4279999999999999</v>
      </c>
      <c r="E82" s="3" t="s">
        <v>42</v>
      </c>
      <c r="F82" s="3">
        <f t="shared" si="5"/>
        <v>700.2100840336135</v>
      </c>
      <c r="G82" s="3">
        <f>IF(B82/(1+参数!B$4)/D82*参数!B$4&lt;参数!B$3,参数!B$3,B82/(1+参数!B$4)/D82*参数!B$4)</f>
        <v>0.1</v>
      </c>
      <c r="H82" s="15">
        <f>IF(J81&lt;参数!B$6,H81+F82,F82)+IFERROR(E82*H81,0)</f>
        <v>72824.724571480285</v>
      </c>
      <c r="I82" s="15">
        <f t="shared" si="6"/>
        <v>103993.70668807384</v>
      </c>
      <c r="J82" s="8">
        <f t="shared" si="7"/>
        <v>0.2838729220749856</v>
      </c>
      <c r="K82" s="1">
        <f>IF(J82&gt;参数!B$6,I82,0)</f>
        <v>0</v>
      </c>
      <c r="L82" s="1">
        <f t="shared" si="8"/>
        <v>-1000</v>
      </c>
      <c r="M82" s="12">
        <f t="shared" si="9"/>
        <v>1.5162630262750108</v>
      </c>
    </row>
    <row r="83" spans="1:13" x14ac:dyDescent="0.15">
      <c r="A83" s="2">
        <v>41547</v>
      </c>
      <c r="B83" s="1">
        <f>参数!B$2</f>
        <v>1000</v>
      </c>
      <c r="C83" s="1">
        <f>IF(J82&lt;参数!B$6,C82+B83,B83)</f>
        <v>82000</v>
      </c>
      <c r="D83" s="12">
        <v>1.5457000000000001</v>
      </c>
      <c r="E83" s="3" t="s">
        <v>42</v>
      </c>
      <c r="F83" s="3">
        <f t="shared" si="5"/>
        <v>646.89137607556438</v>
      </c>
      <c r="G83" s="3">
        <f>IF(B83/(1+参数!B$4)/D83*参数!B$4&lt;参数!B$3,参数!B$3,B83/(1+参数!B$4)/D83*参数!B$4)</f>
        <v>0.1</v>
      </c>
      <c r="H83" s="15">
        <f>IF(J82&lt;参数!B$6,H82+F83,F83)+IFERROR(E83*H82,0)</f>
        <v>73471.615947555852</v>
      </c>
      <c r="I83" s="15">
        <f t="shared" si="6"/>
        <v>113565.07677013709</v>
      </c>
      <c r="J83" s="8">
        <f t="shared" si="7"/>
        <v>0.38493996061142788</v>
      </c>
      <c r="K83" s="1">
        <f>IF(J83&gt;参数!B$6,I83,0)</f>
        <v>0</v>
      </c>
      <c r="L83" s="1">
        <f t="shared" si="8"/>
        <v>-1000</v>
      </c>
      <c r="M83" s="12">
        <f t="shared" si="9"/>
        <v>1.6412379269700872</v>
      </c>
    </row>
    <row r="84" spans="1:13" x14ac:dyDescent="0.15">
      <c r="A84" s="2">
        <v>41578</v>
      </c>
      <c r="B84" s="1">
        <f>参数!B$2</f>
        <v>1000</v>
      </c>
      <c r="C84" s="1">
        <f>IF(J83&lt;参数!B$6,C83+B84,B84)</f>
        <v>83000</v>
      </c>
      <c r="D84" s="12">
        <v>1.5113000000000001</v>
      </c>
      <c r="E84" s="3" t="s">
        <v>42</v>
      </c>
      <c r="F84" s="3">
        <f t="shared" si="5"/>
        <v>661.61582743333554</v>
      </c>
      <c r="G84" s="3">
        <f>IF(B84/(1+参数!B$4)/D84*参数!B$4&lt;参数!B$3,参数!B$3,B84/(1+参数!B$4)/D84*参数!B$4)</f>
        <v>0.1</v>
      </c>
      <c r="H84" s="15">
        <f>IF(J83&lt;参数!B$6,H83+F84,F84)+IFERROR(E84*H83,0)</f>
        <v>74133.231774989181</v>
      </c>
      <c r="I84" s="15">
        <f t="shared" si="6"/>
        <v>112037.55318154115</v>
      </c>
      <c r="J84" s="8">
        <f t="shared" si="7"/>
        <v>0.34985003833182104</v>
      </c>
      <c r="K84" s="1">
        <f>IF(J84&gt;参数!B$6,I84,0)</f>
        <v>0</v>
      </c>
      <c r="L84" s="1">
        <f t="shared" si="8"/>
        <v>-1000</v>
      </c>
      <c r="M84" s="12">
        <f t="shared" si="9"/>
        <v>1.60471170280772</v>
      </c>
    </row>
    <row r="85" spans="1:13" x14ac:dyDescent="0.15">
      <c r="A85" s="2">
        <v>41607</v>
      </c>
      <c r="B85" s="1">
        <f>参数!B$2</f>
        <v>1000</v>
      </c>
      <c r="C85" s="1">
        <f>IF(J84&lt;参数!B$6,C84+B85,B85)</f>
        <v>84000</v>
      </c>
      <c r="D85" s="12">
        <v>1.5627</v>
      </c>
      <c r="E85" s="3" t="s">
        <v>42</v>
      </c>
      <c r="F85" s="3">
        <f t="shared" si="5"/>
        <v>639.85409867536953</v>
      </c>
      <c r="G85" s="3">
        <f>IF(B85/(1+参数!B$4)/D85*参数!B$4&lt;参数!B$3,参数!B$3,B85/(1+参数!B$4)/D85*参数!B$4)</f>
        <v>0.1</v>
      </c>
      <c r="H85" s="15">
        <f>IF(J84&lt;参数!B$6,H84+F85,F85)+IFERROR(E85*H84,0)</f>
        <v>74773.085873664546</v>
      </c>
      <c r="I85" s="15">
        <f t="shared" si="6"/>
        <v>116847.90129477558</v>
      </c>
      <c r="J85" s="8">
        <f t="shared" si="7"/>
        <v>0.39104644398542354</v>
      </c>
      <c r="K85" s="1">
        <f>IF(J85&gt;参数!B$6,I85,0)</f>
        <v>0</v>
      </c>
      <c r="L85" s="1">
        <f t="shared" si="8"/>
        <v>-1000</v>
      </c>
      <c r="M85" s="12">
        <f t="shared" si="9"/>
        <v>1.659288677282885</v>
      </c>
    </row>
    <row r="86" spans="1:13" x14ac:dyDescent="0.15">
      <c r="A86" s="2">
        <v>41639</v>
      </c>
      <c r="B86" s="1">
        <f>参数!B$2</f>
        <v>1000</v>
      </c>
      <c r="C86" s="1">
        <f>IF(J85&lt;参数!B$6,C85+B86,B86)</f>
        <v>85000</v>
      </c>
      <c r="D86" s="12">
        <v>1.5468</v>
      </c>
      <c r="E86" s="3" t="s">
        <v>42</v>
      </c>
      <c r="F86" s="3">
        <f t="shared" si="5"/>
        <v>646.43134212567884</v>
      </c>
      <c r="G86" s="3">
        <f>IF(B86/(1+参数!B$4)/D86*参数!B$4&lt;参数!B$3,参数!B$3,B86/(1+参数!B$4)/D86*参数!B$4)</f>
        <v>0.1</v>
      </c>
      <c r="H86" s="15">
        <f>IF(J85&lt;参数!B$6,H85+F86,F86)+IFERROR(E86*H85,0)</f>
        <v>75419.517215790227</v>
      </c>
      <c r="I86" s="15">
        <f t="shared" si="6"/>
        <v>116658.90922938431</v>
      </c>
      <c r="J86" s="8">
        <f t="shared" si="7"/>
        <v>0.37245775563981542</v>
      </c>
      <c r="K86" s="1">
        <f>IF(J86&gt;参数!B$6,I86,0)</f>
        <v>0</v>
      </c>
      <c r="L86" s="1">
        <f t="shared" si="8"/>
        <v>-1000</v>
      </c>
      <c r="M86" s="12">
        <f t="shared" si="9"/>
        <v>1.6424059166962095</v>
      </c>
    </row>
    <row r="87" spans="1:13" x14ac:dyDescent="0.15">
      <c r="A87" s="2">
        <v>41669</v>
      </c>
      <c r="B87" s="1">
        <f>参数!B$2</f>
        <v>1000</v>
      </c>
      <c r="C87" s="1">
        <f>IF(J86&lt;参数!B$6,C86+B87,B87)</f>
        <v>86000</v>
      </c>
      <c r="D87" s="12">
        <v>1.4097</v>
      </c>
      <c r="E87" s="3">
        <v>0.13500000000000001</v>
      </c>
      <c r="F87" s="3">
        <f t="shared" si="5"/>
        <v>709.29985103213448</v>
      </c>
      <c r="G87" s="3">
        <f>IF(B87/(1+参数!B$4)/D87*参数!B$4&lt;参数!B$3,参数!B$3,B87/(1+参数!B$4)/D87*参数!B$4)</f>
        <v>0.1</v>
      </c>
      <c r="H87" s="15">
        <f>IF(J86&lt;参数!B$6,H86+F87,F87)+IFERROR(E87*H86,0)</f>
        <v>86310.451890954049</v>
      </c>
      <c r="I87" s="15">
        <f t="shared" si="6"/>
        <v>121671.84403067792</v>
      </c>
      <c r="J87" s="8">
        <f t="shared" si="7"/>
        <v>0.41478888407765035</v>
      </c>
      <c r="K87" s="1">
        <f>IF(J87&gt;参数!B$6,I87,0)</f>
        <v>0</v>
      </c>
      <c r="L87" s="1">
        <f t="shared" si="8"/>
        <v>-1000</v>
      </c>
      <c r="M87" s="12">
        <f t="shared" si="9"/>
        <v>1.640176118128158</v>
      </c>
    </row>
    <row r="88" spans="1:13" x14ac:dyDescent="0.15">
      <c r="A88" s="2">
        <v>41698</v>
      </c>
      <c r="B88" s="1">
        <f>参数!B$2</f>
        <v>1000</v>
      </c>
      <c r="C88" s="1">
        <f>IF(J87&lt;参数!B$6,C87+B88,B88)</f>
        <v>87000</v>
      </c>
      <c r="D88" s="12">
        <v>1.393</v>
      </c>
      <c r="E88" s="3" t="s">
        <v>42</v>
      </c>
      <c r="F88" s="3">
        <f t="shared" si="5"/>
        <v>717.80330222541272</v>
      </c>
      <c r="G88" s="3">
        <f>IF(B88/(1+参数!B$4)/D88*参数!B$4&lt;参数!B$3,参数!B$3,B88/(1+参数!B$4)/D88*参数!B$4)</f>
        <v>0.1</v>
      </c>
      <c r="H88" s="15">
        <f>IF(J87&lt;参数!B$6,H87+F88,F88)+IFERROR(E88*H87,0)</f>
        <v>87028.255193179459</v>
      </c>
      <c r="I88" s="15">
        <f t="shared" si="6"/>
        <v>121230.35948409898</v>
      </c>
      <c r="J88" s="8">
        <f t="shared" si="7"/>
        <v>0.39345240786320668</v>
      </c>
      <c r="K88" s="1">
        <f>IF(J88&gt;参数!B$6,I88,0)</f>
        <v>0</v>
      </c>
      <c r="L88" s="1">
        <f t="shared" si="8"/>
        <v>-1000</v>
      </c>
      <c r="M88" s="12">
        <f t="shared" si="9"/>
        <v>1.6207457846013509</v>
      </c>
    </row>
    <row r="89" spans="1:13" x14ac:dyDescent="0.15">
      <c r="A89" s="2">
        <v>41729</v>
      </c>
      <c r="B89" s="1">
        <f>参数!B$2</f>
        <v>1000</v>
      </c>
      <c r="C89" s="1">
        <f>IF(J88&lt;参数!B$6,C88+B89,B89)</f>
        <v>88000</v>
      </c>
      <c r="D89" s="12">
        <v>1.3595999999999999</v>
      </c>
      <c r="E89" s="3" t="s">
        <v>42</v>
      </c>
      <c r="F89" s="3">
        <f t="shared" si="5"/>
        <v>735.43689320388353</v>
      </c>
      <c r="G89" s="3">
        <f>IF(B89/(1+参数!B$4)/D89*参数!B$4&lt;参数!B$3,参数!B$3,B89/(1+参数!B$4)/D89*参数!B$4)</f>
        <v>0.1</v>
      </c>
      <c r="H89" s="15">
        <f>IF(J88&lt;参数!B$6,H88+F89,F89)+IFERROR(E89*H88,0)</f>
        <v>87763.692086383337</v>
      </c>
      <c r="I89" s="15">
        <f t="shared" si="6"/>
        <v>119323.51576064678</v>
      </c>
      <c r="J89" s="8">
        <f t="shared" si="7"/>
        <v>0.35594904273462258</v>
      </c>
      <c r="K89" s="1">
        <f>IF(J89&gt;参数!B$6,I89,0)</f>
        <v>0</v>
      </c>
      <c r="L89" s="1">
        <f t="shared" si="8"/>
        <v>-1000</v>
      </c>
      <c r="M89" s="12">
        <f t="shared" si="9"/>
        <v>1.581885117547736</v>
      </c>
    </row>
    <row r="90" spans="1:13" x14ac:dyDescent="0.15">
      <c r="A90" s="2">
        <v>41759</v>
      </c>
      <c r="B90" s="1">
        <f>参数!B$2</f>
        <v>1000</v>
      </c>
      <c r="C90" s="1">
        <f>IF(J89&lt;参数!B$6,C89+B90,B90)</f>
        <v>89000</v>
      </c>
      <c r="D90" s="12">
        <v>1.3269</v>
      </c>
      <c r="E90" s="3" t="s">
        <v>42</v>
      </c>
      <c r="F90" s="3">
        <f t="shared" si="5"/>
        <v>753.56093149446076</v>
      </c>
      <c r="G90" s="3">
        <f>IF(B90/(1+参数!B$4)/D90*参数!B$4&lt;参数!B$3,参数!B$3,B90/(1+参数!B$4)/D90*参数!B$4)</f>
        <v>0.1</v>
      </c>
      <c r="H90" s="15">
        <f>IF(J89&lt;参数!B$6,H89+F90,F90)+IFERROR(E90*H89,0)</f>
        <v>88517.253017877796</v>
      </c>
      <c r="I90" s="15">
        <f t="shared" si="6"/>
        <v>117453.54302942204</v>
      </c>
      <c r="J90" s="8">
        <f t="shared" si="7"/>
        <v>0.31970273066766342</v>
      </c>
      <c r="K90" s="1">
        <f>IF(J90&gt;参数!B$6,I90,0)</f>
        <v>0</v>
      </c>
      <c r="L90" s="1">
        <f t="shared" si="8"/>
        <v>-1000</v>
      </c>
      <c r="M90" s="12">
        <f t="shared" si="9"/>
        <v>1.5438388956120117</v>
      </c>
    </row>
    <row r="91" spans="1:13" x14ac:dyDescent="0.15">
      <c r="A91" s="2">
        <v>41789</v>
      </c>
      <c r="B91" s="1">
        <f>参数!B$2</f>
        <v>1000</v>
      </c>
      <c r="C91" s="1">
        <f>IF(J90&lt;参数!B$6,C90+B91,B91)</f>
        <v>90000</v>
      </c>
      <c r="D91" s="12">
        <v>1.3434999999999999</v>
      </c>
      <c r="E91" s="3" t="s">
        <v>42</v>
      </c>
      <c r="F91" s="3">
        <f t="shared" si="5"/>
        <v>744.25009304056573</v>
      </c>
      <c r="G91" s="3">
        <f>IF(B91/(1+参数!B$4)/D91*参数!B$4&lt;参数!B$3,参数!B$3,B91/(1+参数!B$4)/D91*参数!B$4)</f>
        <v>0.1</v>
      </c>
      <c r="H91" s="15">
        <f>IF(J90&lt;参数!B$6,H90+F91,F91)+IFERROR(E91*H90,0)</f>
        <v>89261.503110918362</v>
      </c>
      <c r="I91" s="15">
        <f t="shared" si="6"/>
        <v>119922.82942951881</v>
      </c>
      <c r="J91" s="8">
        <f t="shared" si="7"/>
        <v>0.33247588255020899</v>
      </c>
      <c r="K91" s="1">
        <f>IF(J91&gt;参数!B$6,I91,0)</f>
        <v>0</v>
      </c>
      <c r="L91" s="1">
        <f t="shared" si="8"/>
        <v>-1000</v>
      </c>
      <c r="M91" s="12">
        <f t="shared" si="9"/>
        <v>1.5631528798362633</v>
      </c>
    </row>
    <row r="92" spans="1:13" x14ac:dyDescent="0.15">
      <c r="A92" s="2">
        <v>41820</v>
      </c>
      <c r="B92" s="1">
        <f>参数!B$2</f>
        <v>1000</v>
      </c>
      <c r="C92" s="1">
        <f>IF(J91&lt;参数!B$6,C91+B92,B92)</f>
        <v>91000</v>
      </c>
      <c r="D92" s="12">
        <v>1.367</v>
      </c>
      <c r="E92" s="3" t="s">
        <v>42</v>
      </c>
      <c r="F92" s="3">
        <f t="shared" si="5"/>
        <v>731.45574250182881</v>
      </c>
      <c r="G92" s="3">
        <f>IF(B92/(1+参数!B$4)/D92*参数!B$4&lt;参数!B$3,参数!B$3,B92/(1+参数!B$4)/D92*参数!B$4)</f>
        <v>0.1</v>
      </c>
      <c r="H92" s="15">
        <f>IF(J91&lt;参数!B$6,H91+F92,F92)+IFERROR(E92*H91,0)</f>
        <v>89992.95885342019</v>
      </c>
      <c r="I92" s="15">
        <f t="shared" si="6"/>
        <v>123020.3747526254</v>
      </c>
      <c r="J92" s="8">
        <f t="shared" si="7"/>
        <v>0.35187225002885048</v>
      </c>
      <c r="K92" s="1">
        <f>IF(J92&gt;参数!B$6,I92,0)</f>
        <v>0</v>
      </c>
      <c r="L92" s="1">
        <f t="shared" si="8"/>
        <v>-1000</v>
      </c>
      <c r="M92" s="12">
        <f t="shared" si="9"/>
        <v>1.5904949659368606</v>
      </c>
    </row>
    <row r="93" spans="1:13" x14ac:dyDescent="0.15">
      <c r="A93" s="2">
        <v>41851</v>
      </c>
      <c r="B93" s="1">
        <f>参数!B$2</f>
        <v>1000</v>
      </c>
      <c r="C93" s="1">
        <f>IF(J92&lt;参数!B$6,C92+B93,B93)</f>
        <v>92000</v>
      </c>
      <c r="D93" s="12">
        <v>1.4561999999999999</v>
      </c>
      <c r="E93" s="3" t="s">
        <v>42</v>
      </c>
      <c r="F93" s="3">
        <f t="shared" si="5"/>
        <v>686.65018541409154</v>
      </c>
      <c r="G93" s="3">
        <f>IF(B93/(1+参数!B$4)/D93*参数!B$4&lt;参数!B$3,参数!B$3,B93/(1+参数!B$4)/D93*参数!B$4)</f>
        <v>0.1</v>
      </c>
      <c r="H93" s="15">
        <f>IF(J92&lt;参数!B$6,H92+F93,F93)+IFERROR(E93*H92,0)</f>
        <v>90679.609038834285</v>
      </c>
      <c r="I93" s="15">
        <f t="shared" si="6"/>
        <v>132047.64668235049</v>
      </c>
      <c r="J93" s="8">
        <f t="shared" si="7"/>
        <v>0.43530050741685322</v>
      </c>
      <c r="K93" s="1">
        <f>IF(J93&gt;参数!B$6,I93,0)</f>
        <v>0</v>
      </c>
      <c r="L93" s="1">
        <f t="shared" si="8"/>
        <v>-1000</v>
      </c>
      <c r="M93" s="12">
        <f t="shared" si="9"/>
        <v>1.6942785438165737</v>
      </c>
    </row>
    <row r="94" spans="1:13" x14ac:dyDescent="0.15">
      <c r="A94" s="2">
        <v>41880</v>
      </c>
      <c r="B94" s="1">
        <f>参数!B$2</f>
        <v>1000</v>
      </c>
      <c r="C94" s="1">
        <f>IF(J93&lt;参数!B$6,C93+B94,B94)</f>
        <v>93000</v>
      </c>
      <c r="D94" s="12">
        <v>1.5034000000000001</v>
      </c>
      <c r="E94" s="3" t="s">
        <v>42</v>
      </c>
      <c r="F94" s="3">
        <f t="shared" si="5"/>
        <v>665.09245709724621</v>
      </c>
      <c r="G94" s="3">
        <f>IF(B94/(1+参数!B$4)/D94*参数!B$4&lt;参数!B$3,参数!B$3,B94/(1+参数!B$4)/D94*参数!B$4)</f>
        <v>0.1</v>
      </c>
      <c r="H94" s="15">
        <f>IF(J93&lt;参数!B$6,H93+F94,F94)+IFERROR(E94*H93,0)</f>
        <v>91344.701495931527</v>
      </c>
      <c r="I94" s="15">
        <f t="shared" si="6"/>
        <v>137327.62422898348</v>
      </c>
      <c r="J94" s="8">
        <f t="shared" si="7"/>
        <v>0.4766411207417578</v>
      </c>
      <c r="K94" s="1">
        <f>IF(J94&gt;参数!B$6,I94,0)</f>
        <v>0</v>
      </c>
      <c r="L94" s="1">
        <f t="shared" si="8"/>
        <v>-1000</v>
      </c>
      <c r="M94" s="12">
        <f t="shared" si="9"/>
        <v>1.7491954146228794</v>
      </c>
    </row>
    <row r="95" spans="1:13" x14ac:dyDescent="0.15">
      <c r="A95" s="2">
        <v>41912</v>
      </c>
      <c r="B95" s="1">
        <f>参数!B$2</f>
        <v>1000</v>
      </c>
      <c r="C95" s="1">
        <f>IF(J94&lt;参数!B$6,C94+B95,B95)</f>
        <v>94000</v>
      </c>
      <c r="D95" s="12">
        <v>1.6094999999999999</v>
      </c>
      <c r="E95" s="3" t="s">
        <v>42</v>
      </c>
      <c r="F95" s="3">
        <f t="shared" si="5"/>
        <v>621.24883504193849</v>
      </c>
      <c r="G95" s="3">
        <f>IF(B95/(1+参数!B$4)/D95*参数!B$4&lt;参数!B$3,参数!B$3,B95/(1+参数!B$4)/D95*参数!B$4)</f>
        <v>0.1</v>
      </c>
      <c r="H95" s="15">
        <f>IF(J94&lt;参数!B$6,H94+F95,F95)+IFERROR(E95*H94,0)</f>
        <v>91965.950330973472</v>
      </c>
      <c r="I95" s="15">
        <f t="shared" si="6"/>
        <v>148019.19705770179</v>
      </c>
      <c r="J95" s="8">
        <f t="shared" si="7"/>
        <v>0.57467230912448719</v>
      </c>
      <c r="K95" s="1">
        <f>IF(J95&gt;参数!B$6,I95,0)</f>
        <v>0</v>
      </c>
      <c r="L95" s="1">
        <f t="shared" si="8"/>
        <v>-1000</v>
      </c>
      <c r="M95" s="12">
        <f t="shared" si="9"/>
        <v>1.8726420246345112</v>
      </c>
    </row>
    <row r="96" spans="1:13" x14ac:dyDescent="0.15">
      <c r="A96" s="2">
        <v>41943</v>
      </c>
      <c r="B96" s="1">
        <f>参数!B$2</f>
        <v>1000</v>
      </c>
      <c r="C96" s="1">
        <f>IF(J95&lt;参数!B$6,C95+B96,B96)</f>
        <v>95000</v>
      </c>
      <c r="D96" s="12">
        <v>1.6477999999999999</v>
      </c>
      <c r="E96" s="3" t="s">
        <v>42</v>
      </c>
      <c r="F96" s="3">
        <f t="shared" si="5"/>
        <v>606.80907877169557</v>
      </c>
      <c r="G96" s="3">
        <f>IF(B96/(1+参数!B$4)/D96*参数!B$4&lt;参数!B$3,参数!B$3,B96/(1+参数!B$4)/D96*参数!B$4)</f>
        <v>0.1</v>
      </c>
      <c r="H96" s="15">
        <f>IF(J95&lt;参数!B$6,H95+F96,F96)+IFERROR(E96*H95,0)</f>
        <v>92572.759409745166</v>
      </c>
      <c r="I96" s="15">
        <f t="shared" si="6"/>
        <v>152541.39295537808</v>
      </c>
      <c r="J96" s="8">
        <f t="shared" si="7"/>
        <v>0.60569887321450611</v>
      </c>
      <c r="K96" s="1">
        <f>IF(J96&gt;参数!B$6,I96,0)</f>
        <v>0</v>
      </c>
      <c r="L96" s="1">
        <f t="shared" si="8"/>
        <v>-1000</v>
      </c>
      <c r="M96" s="12">
        <f t="shared" si="9"/>
        <v>1.9172038075133568</v>
      </c>
    </row>
    <row r="97" spans="1:13" x14ac:dyDescent="0.15">
      <c r="A97" s="2">
        <v>41971</v>
      </c>
      <c r="B97" s="1">
        <f>参数!B$2</f>
        <v>1000</v>
      </c>
      <c r="C97" s="1">
        <f>IF(J96&lt;参数!B$6,C96+B97,B97)</f>
        <v>96000</v>
      </c>
      <c r="D97" s="12">
        <v>1.7543</v>
      </c>
      <c r="E97" s="3" t="s">
        <v>42</v>
      </c>
      <c r="F97" s="3">
        <f t="shared" si="5"/>
        <v>569.97092857550024</v>
      </c>
      <c r="G97" s="3">
        <f>IF(B97/(1+参数!B$4)/D97*参数!B$4&lt;参数!B$3,参数!B$3,B97/(1+参数!B$4)/D97*参数!B$4)</f>
        <v>0.1</v>
      </c>
      <c r="H97" s="15">
        <f>IF(J96&lt;参数!B$6,H96+F97,F97)+IFERROR(E97*H96,0)</f>
        <v>93142.73033832066</v>
      </c>
      <c r="I97" s="15">
        <f t="shared" si="6"/>
        <v>163400.29183251594</v>
      </c>
      <c r="J97" s="8">
        <f t="shared" si="7"/>
        <v>0.70208637325537437</v>
      </c>
      <c r="K97" s="1">
        <f>IF(J97&gt;参数!B$6,I97,0)</f>
        <v>0</v>
      </c>
      <c r="L97" s="1">
        <f t="shared" si="8"/>
        <v>-1000</v>
      </c>
      <c r="M97" s="12">
        <f t="shared" si="9"/>
        <v>2.0411158147352118</v>
      </c>
    </row>
    <row r="98" spans="1:13" x14ac:dyDescent="0.15">
      <c r="A98" s="2">
        <v>42004</v>
      </c>
      <c r="B98" s="1">
        <f>参数!B$2</f>
        <v>1000</v>
      </c>
      <c r="C98" s="1">
        <f>IF(J97&lt;参数!B$6,C97+B98,B98)</f>
        <v>97000</v>
      </c>
      <c r="D98" s="12">
        <v>1.7675000000000001</v>
      </c>
      <c r="E98" s="3" t="s">
        <v>42</v>
      </c>
      <c r="F98" s="3">
        <f t="shared" si="5"/>
        <v>565.71428571428567</v>
      </c>
      <c r="G98" s="3">
        <f>IF(B98/(1+参数!B$4)/D98*参数!B$4&lt;参数!B$3,参数!B$3,B98/(1+参数!B$4)/D98*参数!B$4)</f>
        <v>0.1</v>
      </c>
      <c r="H98" s="15">
        <f>IF(J97&lt;参数!B$6,H97+F98,F98)+IFERROR(E98*H97,0)</f>
        <v>93708.44462403495</v>
      </c>
      <c r="I98" s="15">
        <f t="shared" si="6"/>
        <v>165629.67587298178</v>
      </c>
      <c r="J98" s="8">
        <f t="shared" si="7"/>
        <v>0.70752243168022444</v>
      </c>
      <c r="K98" s="1">
        <f>IF(J98&gt;参数!B$6,I98,0)</f>
        <v>0</v>
      </c>
      <c r="L98" s="1">
        <f t="shared" si="8"/>
        <v>-1000</v>
      </c>
      <c r="M98" s="12">
        <f t="shared" si="9"/>
        <v>2.0564739226725686</v>
      </c>
    </row>
    <row r="99" spans="1:13" x14ac:dyDescent="0.15">
      <c r="A99" s="2">
        <v>42034</v>
      </c>
      <c r="B99" s="1">
        <f>参数!B$2</f>
        <v>1000</v>
      </c>
      <c r="C99" s="1">
        <f>IF(J98&lt;参数!B$6,C98+B99,B99)</f>
        <v>98000</v>
      </c>
      <c r="D99" s="12">
        <v>1.8115000000000001</v>
      </c>
      <c r="E99" s="3">
        <v>0.14000000000000001</v>
      </c>
      <c r="F99" s="3">
        <f t="shared" si="5"/>
        <v>551.97350262213627</v>
      </c>
      <c r="G99" s="3">
        <f>IF(B99/(1+参数!B$4)/D99*参数!B$4&lt;参数!B$3,参数!B$3,B99/(1+参数!B$4)/D99*参数!B$4)</f>
        <v>0.1</v>
      </c>
      <c r="H99" s="15">
        <f>IF(J98&lt;参数!B$6,H98+F99,F99)+IFERROR(E99*H98,0)</f>
        <v>107379.60037402197</v>
      </c>
      <c r="I99" s="15">
        <f t="shared" si="6"/>
        <v>194518.14607754082</v>
      </c>
      <c r="J99" s="8">
        <f t="shared" si="7"/>
        <v>0.98487904160755946</v>
      </c>
      <c r="K99" s="1">
        <f>IF(J99&gt;参数!B$6,I99,0)</f>
        <v>0</v>
      </c>
      <c r="L99" s="1">
        <f t="shared" si="8"/>
        <v>-1000</v>
      </c>
      <c r="M99" s="12">
        <f t="shared" si="9"/>
        <v>2.270556639375116</v>
      </c>
    </row>
    <row r="100" spans="1:13" x14ac:dyDescent="0.15">
      <c r="A100" s="2">
        <v>42062</v>
      </c>
      <c r="B100" s="1">
        <f>参数!B$2</f>
        <v>1000</v>
      </c>
      <c r="C100" s="1">
        <f>IF(J99&lt;参数!B$6,C99+B100,B100)</f>
        <v>99000</v>
      </c>
      <c r="D100" s="12">
        <v>1.9476</v>
      </c>
      <c r="E100" s="3" t="s">
        <v>42</v>
      </c>
      <c r="F100" s="3">
        <f t="shared" si="5"/>
        <v>513.40110905730126</v>
      </c>
      <c r="G100" s="3">
        <f>IF(B100/(1+参数!B$4)/D100*参数!B$4&lt;参数!B$3,参数!B$3,B100/(1+参数!B$4)/D100*参数!B$4)</f>
        <v>0.1</v>
      </c>
      <c r="H100" s="15">
        <f>IF(J99&lt;参数!B$6,H99+F100,F100)+IFERROR(E100*H99,0)</f>
        <v>107893.00148307928</v>
      </c>
      <c r="I100" s="15">
        <f t="shared" si="6"/>
        <v>210132.40968844522</v>
      </c>
      <c r="J100" s="8">
        <f t="shared" si="7"/>
        <v>1.1225495928125779</v>
      </c>
      <c r="K100" s="1">
        <f>IF(J100&gt;参数!B$6,I100,0)</f>
        <v>0</v>
      </c>
      <c r="L100" s="1">
        <f t="shared" si="8"/>
        <v>-1000</v>
      </c>
      <c r="M100" s="12">
        <f t="shared" si="9"/>
        <v>2.4411460727833152</v>
      </c>
    </row>
    <row r="101" spans="1:13" x14ac:dyDescent="0.15">
      <c r="A101" s="2">
        <v>42094</v>
      </c>
      <c r="B101" s="1">
        <f>参数!B$2</f>
        <v>1000</v>
      </c>
      <c r="C101" s="1">
        <f>IF(J100&lt;参数!B$6,C100+B101,B101)</f>
        <v>100000</v>
      </c>
      <c r="D101" s="12">
        <v>2.3519000000000001</v>
      </c>
      <c r="E101" s="3" t="s">
        <v>42</v>
      </c>
      <c r="F101" s="3">
        <f t="shared" si="5"/>
        <v>425.14562693992087</v>
      </c>
      <c r="G101" s="3">
        <f>IF(B101/(1+参数!B$4)/D101*参数!B$4&lt;参数!B$3,参数!B$3,B101/(1+参数!B$4)/D101*参数!B$4)</f>
        <v>0.1</v>
      </c>
      <c r="H101" s="15">
        <f>IF(J100&lt;参数!B$6,H100+F101,F101)+IFERROR(E101*H100,0)</f>
        <v>108318.1471100192</v>
      </c>
      <c r="I101" s="15">
        <f t="shared" si="6"/>
        <v>254753.45018805418</v>
      </c>
      <c r="J101" s="8">
        <f t="shared" si="7"/>
        <v>1.5475345018805418</v>
      </c>
      <c r="K101" s="1">
        <f>IF(J101&gt;参数!B$6,I101,0)</f>
        <v>0</v>
      </c>
      <c r="L101" s="1">
        <f t="shared" si="8"/>
        <v>-1000</v>
      </c>
      <c r="M101" s="12">
        <f t="shared" si="9"/>
        <v>2.9479007232383854</v>
      </c>
    </row>
    <row r="102" spans="1:13" x14ac:dyDescent="0.15">
      <c r="A102" s="2">
        <v>42124</v>
      </c>
      <c r="B102" s="1">
        <f>参数!B$2</f>
        <v>1000</v>
      </c>
      <c r="C102" s="1">
        <f>IF(J101&lt;参数!B$6,C101+B102,B102)</f>
        <v>101000</v>
      </c>
      <c r="D102" s="12">
        <v>2.6823999999999999</v>
      </c>
      <c r="E102" s="3" t="s">
        <v>42</v>
      </c>
      <c r="F102" s="3">
        <f t="shared" si="5"/>
        <v>372.76319713689236</v>
      </c>
      <c r="G102" s="3">
        <f>IF(B102/(1+参数!B$4)/D102*参数!B$4&lt;参数!B$3,参数!B$3,B102/(1+参数!B$4)/D102*参数!B$4)</f>
        <v>0.1</v>
      </c>
      <c r="H102" s="15">
        <f>IF(J101&lt;参数!B$6,H101+F102,F102)+IFERROR(E102*H101,0)</f>
        <v>108690.9103071561</v>
      </c>
      <c r="I102" s="15">
        <f t="shared" si="6"/>
        <v>291552.4978079155</v>
      </c>
      <c r="J102" s="8">
        <f t="shared" si="7"/>
        <v>1.8866583941377773</v>
      </c>
      <c r="K102" s="1">
        <f>IF(J102&gt;参数!B$6,I102,0)</f>
        <v>0</v>
      </c>
      <c r="L102" s="1">
        <f t="shared" si="8"/>
        <v>-1000</v>
      </c>
      <c r="M102" s="12">
        <f t="shared" si="9"/>
        <v>3.3621535354456586</v>
      </c>
    </row>
    <row r="103" spans="1:13" x14ac:dyDescent="0.15">
      <c r="A103" s="2">
        <v>42153</v>
      </c>
      <c r="B103" s="1">
        <f>参数!B$2</f>
        <v>1000</v>
      </c>
      <c r="C103" s="1">
        <f>IF(J102&lt;参数!B$6,C102+B103,B103)</f>
        <v>102000</v>
      </c>
      <c r="D103" s="12">
        <v>3.0929000000000002</v>
      </c>
      <c r="E103" s="3" t="s">
        <v>42</v>
      </c>
      <c r="F103" s="3">
        <f t="shared" si="5"/>
        <v>323.28882278767497</v>
      </c>
      <c r="G103" s="3">
        <f>IF(B103/(1+参数!B$4)/D103*参数!B$4&lt;参数!B$3,参数!B$3,B103/(1+参数!B$4)/D103*参数!B$4)</f>
        <v>0.1</v>
      </c>
      <c r="H103" s="15">
        <f>IF(J102&lt;参数!B$6,H102+F103,F103)+IFERROR(E103*H102,0)</f>
        <v>109014.19912994377</v>
      </c>
      <c r="I103" s="15">
        <f t="shared" si="6"/>
        <v>337170.01648900309</v>
      </c>
      <c r="J103" s="8">
        <f t="shared" si="7"/>
        <v>2.3055883969510105</v>
      </c>
      <c r="K103" s="1">
        <f>IF(J103&gt;参数!B$6,I103,0)</f>
        <v>0</v>
      </c>
      <c r="L103" s="1">
        <f t="shared" si="8"/>
        <v>-1000</v>
      </c>
      <c r="M103" s="12">
        <f t="shared" si="9"/>
        <v>3.8766793430434978</v>
      </c>
    </row>
    <row r="104" spans="1:13" x14ac:dyDescent="0.15">
      <c r="A104" s="2">
        <v>42185</v>
      </c>
      <c r="B104" s="1">
        <f>参数!B$2</f>
        <v>1000</v>
      </c>
      <c r="C104" s="1">
        <f>IF(J103&lt;参数!B$6,C103+B104,B104)</f>
        <v>103000</v>
      </c>
      <c r="D104" s="12">
        <v>2.7839999999999998</v>
      </c>
      <c r="E104" s="3" t="s">
        <v>42</v>
      </c>
      <c r="F104" s="3">
        <f t="shared" si="5"/>
        <v>359.1594827586207</v>
      </c>
      <c r="G104" s="3">
        <f>IF(B104/(1+参数!B$4)/D104*参数!B$4&lt;参数!B$3,参数!B$3,B104/(1+参数!B$4)/D104*参数!B$4)</f>
        <v>0.1</v>
      </c>
      <c r="H104" s="15">
        <f>IF(J103&lt;参数!B$6,H103+F104,F104)+IFERROR(E104*H103,0)</f>
        <v>109373.35861270239</v>
      </c>
      <c r="I104" s="15">
        <f t="shared" si="6"/>
        <v>304495.4303777634</v>
      </c>
      <c r="J104" s="8">
        <f t="shared" si="7"/>
        <v>1.9562663143472174</v>
      </c>
      <c r="K104" s="1">
        <f>IF(J104&gt;参数!B$6,I104,0)</f>
        <v>0</v>
      </c>
      <c r="L104" s="1">
        <f t="shared" si="8"/>
        <v>-1000</v>
      </c>
      <c r="M104" s="12">
        <f t="shared" si="9"/>
        <v>3.4895002395916768</v>
      </c>
    </row>
    <row r="105" spans="1:13" x14ac:dyDescent="0.15">
      <c r="A105" s="2">
        <v>42216</v>
      </c>
      <c r="B105" s="1">
        <f>参数!B$2</f>
        <v>1000</v>
      </c>
      <c r="C105" s="1">
        <f>IF(J104&lt;参数!B$6,C104+B105,B105)</f>
        <v>104000</v>
      </c>
      <c r="D105" s="12">
        <v>2.3767999999999998</v>
      </c>
      <c r="E105" s="3" t="s">
        <v>42</v>
      </c>
      <c r="F105" s="3">
        <f t="shared" si="5"/>
        <v>420.69168630090883</v>
      </c>
      <c r="G105" s="3">
        <f>IF(B105/(1+参数!B$4)/D105*参数!B$4&lt;参数!B$3,参数!B$3,B105/(1+参数!B$4)/D105*参数!B$4)</f>
        <v>0.1</v>
      </c>
      <c r="H105" s="15">
        <f>IF(J104&lt;参数!B$6,H104+F105,F105)+IFERROR(E105*H104,0)</f>
        <v>109794.0502990033</v>
      </c>
      <c r="I105" s="15">
        <f t="shared" si="6"/>
        <v>260958.49875067102</v>
      </c>
      <c r="J105" s="8">
        <f t="shared" si="7"/>
        <v>1.5092163341410676</v>
      </c>
      <c r="K105" s="1">
        <f>IF(J105&gt;参数!B$6,I105,0)</f>
        <v>0</v>
      </c>
      <c r="L105" s="1">
        <f t="shared" si="8"/>
        <v>-1000</v>
      </c>
      <c r="M105" s="12">
        <f t="shared" si="9"/>
        <v>2.9791106930536988</v>
      </c>
    </row>
    <row r="106" spans="1:13" x14ac:dyDescent="0.15">
      <c r="A106" s="2">
        <v>42247</v>
      </c>
      <c r="B106" s="1">
        <f>参数!B$2</f>
        <v>1000</v>
      </c>
      <c r="C106" s="1">
        <f>IF(J105&lt;参数!B$6,C105+B106,B106)</f>
        <v>105000</v>
      </c>
      <c r="D106" s="12">
        <v>2.0592000000000001</v>
      </c>
      <c r="E106" s="3" t="s">
        <v>42</v>
      </c>
      <c r="F106" s="3">
        <f t="shared" si="5"/>
        <v>485.57692307692304</v>
      </c>
      <c r="G106" s="3">
        <f>IF(B106/(1+参数!B$4)/D106*参数!B$4&lt;参数!B$3,参数!B$3,B106/(1+参数!B$4)/D106*参数!B$4)</f>
        <v>0.1</v>
      </c>
      <c r="H106" s="15">
        <f>IF(J105&lt;参数!B$6,H105+F106,F106)+IFERROR(E106*H105,0)</f>
        <v>110279.62722208022</v>
      </c>
      <c r="I106" s="15">
        <f t="shared" si="6"/>
        <v>227087.80837570759</v>
      </c>
      <c r="J106" s="8">
        <f t="shared" si="7"/>
        <v>1.1627410321495963</v>
      </c>
      <c r="K106" s="1">
        <f>IF(J106&gt;参数!B$6,I106,0)</f>
        <v>0</v>
      </c>
      <c r="L106" s="1">
        <f t="shared" si="8"/>
        <v>-1000</v>
      </c>
      <c r="M106" s="12">
        <f t="shared" si="9"/>
        <v>2.5810269013531548</v>
      </c>
    </row>
    <row r="107" spans="1:13" x14ac:dyDescent="0.15">
      <c r="A107" s="2">
        <v>42277</v>
      </c>
      <c r="B107" s="1">
        <f>参数!B$2</f>
        <v>1000</v>
      </c>
      <c r="C107" s="1">
        <f>IF(J106&lt;参数!B$6,C106+B107,B107)</f>
        <v>106000</v>
      </c>
      <c r="D107" s="12">
        <v>2.1021999999999998</v>
      </c>
      <c r="E107" s="3" t="s">
        <v>42</v>
      </c>
      <c r="F107" s="3">
        <f t="shared" si="5"/>
        <v>475.64456283893065</v>
      </c>
      <c r="G107" s="3">
        <f>IF(B107/(1+参数!B$4)/D107*参数!B$4&lt;参数!B$3,参数!B$3,B107/(1+参数!B$4)/D107*参数!B$4)</f>
        <v>0.1</v>
      </c>
      <c r="H107" s="15">
        <f>IF(J106&lt;参数!B$6,H106+F107,F107)+IFERROR(E107*H106,0)</f>
        <v>110755.27178491915</v>
      </c>
      <c r="I107" s="15">
        <f t="shared" si="6"/>
        <v>232829.73234625702</v>
      </c>
      <c r="J107" s="8">
        <f t="shared" si="7"/>
        <v>1.1965069089269531</v>
      </c>
      <c r="K107" s="1">
        <f>IF(J107&gt;参数!B$6,I107,0)</f>
        <v>0</v>
      </c>
      <c r="L107" s="1">
        <f t="shared" si="8"/>
        <v>-1000</v>
      </c>
      <c r="M107" s="12">
        <f t="shared" si="9"/>
        <v>2.6349236363755835</v>
      </c>
    </row>
    <row r="108" spans="1:13" x14ac:dyDescent="0.15">
      <c r="A108" s="2">
        <v>42307</v>
      </c>
      <c r="B108" s="1">
        <f>参数!B$2</f>
        <v>1000</v>
      </c>
      <c r="C108" s="1">
        <f>IF(J107&lt;参数!B$6,C107+B108,B108)</f>
        <v>107000</v>
      </c>
      <c r="D108" s="12">
        <v>2.3927999999999998</v>
      </c>
      <c r="E108" s="3" t="s">
        <v>42</v>
      </c>
      <c r="F108" s="3">
        <f t="shared" si="5"/>
        <v>417.87863590772321</v>
      </c>
      <c r="G108" s="3">
        <f>IF(B108/(1+参数!B$4)/D108*参数!B$4&lt;参数!B$3,参数!B$3,B108/(1+参数!B$4)/D108*参数!B$4)</f>
        <v>0.1</v>
      </c>
      <c r="H108" s="15">
        <f>IF(J107&lt;参数!B$6,H107+F108,F108)+IFERROR(E108*H107,0)</f>
        <v>111173.15042082687</v>
      </c>
      <c r="I108" s="15">
        <f t="shared" si="6"/>
        <v>266015.11432695453</v>
      </c>
      <c r="J108" s="8">
        <f t="shared" si="7"/>
        <v>1.4861225638033133</v>
      </c>
      <c r="K108" s="1">
        <f>IF(J108&gt;参数!B$6,I108,0)</f>
        <v>0</v>
      </c>
      <c r="L108" s="1">
        <f t="shared" si="8"/>
        <v>-1000</v>
      </c>
      <c r="M108" s="12">
        <f t="shared" si="9"/>
        <v>2.9991652921318126</v>
      </c>
    </row>
    <row r="109" spans="1:13" x14ac:dyDescent="0.15">
      <c r="A109" s="2">
        <v>42338</v>
      </c>
      <c r="B109" s="1">
        <f>参数!B$2</f>
        <v>1000</v>
      </c>
      <c r="C109" s="1">
        <f>IF(J108&lt;参数!B$6,C108+B109,B109)</f>
        <v>108000</v>
      </c>
      <c r="D109" s="12">
        <v>2.5287000000000002</v>
      </c>
      <c r="E109" s="3" t="s">
        <v>42</v>
      </c>
      <c r="F109" s="3">
        <f t="shared" si="5"/>
        <v>395.42057183533035</v>
      </c>
      <c r="G109" s="3">
        <f>IF(B109/(1+参数!B$4)/D109*参数!B$4&lt;参数!B$3,参数!B$3,B109/(1+参数!B$4)/D109*参数!B$4)</f>
        <v>0.1</v>
      </c>
      <c r="H109" s="15">
        <f>IF(J108&lt;参数!B$6,H108+F109,F109)+IFERROR(E109*H108,0)</f>
        <v>111568.57099266221</v>
      </c>
      <c r="I109" s="15">
        <f t="shared" si="6"/>
        <v>282123.44546914496</v>
      </c>
      <c r="J109" s="8">
        <f t="shared" si="7"/>
        <v>1.6122541247143052</v>
      </c>
      <c r="K109" s="1">
        <f>IF(J109&gt;参数!B$6,I109,0)</f>
        <v>0</v>
      </c>
      <c r="L109" s="1">
        <f t="shared" si="8"/>
        <v>-1000</v>
      </c>
      <c r="M109" s="12">
        <f t="shared" si="9"/>
        <v>3.169504043051536</v>
      </c>
    </row>
    <row r="110" spans="1:13" x14ac:dyDescent="0.15">
      <c r="A110" s="2">
        <v>42369</v>
      </c>
      <c r="B110" s="1">
        <f>参数!B$2</f>
        <v>1000</v>
      </c>
      <c r="C110" s="1">
        <f>IF(J109&lt;参数!B$6,C109+B110,B110)</f>
        <v>109000</v>
      </c>
      <c r="D110" s="12">
        <v>2.7759999999999998</v>
      </c>
      <c r="E110" s="3" t="s">
        <v>42</v>
      </c>
      <c r="F110" s="3">
        <f t="shared" si="5"/>
        <v>360.19452449567723</v>
      </c>
      <c r="G110" s="3">
        <f>IF(B110/(1+参数!B$4)/D110*参数!B$4&lt;参数!B$3,参数!B$3,B110/(1+参数!B$4)/D110*参数!B$4)</f>
        <v>0.1</v>
      </c>
      <c r="H110" s="15">
        <f>IF(J109&lt;参数!B$6,H109+F110,F110)+IFERROR(E110*H109,0)</f>
        <v>111928.76551715788</v>
      </c>
      <c r="I110" s="15">
        <f t="shared" si="6"/>
        <v>310714.25307563023</v>
      </c>
      <c r="J110" s="8">
        <f t="shared" si="7"/>
        <v>1.8505894777580756</v>
      </c>
      <c r="K110" s="1">
        <f>IF(J110&gt;参数!B$6,I110,0)</f>
        <v>0</v>
      </c>
      <c r="L110" s="1">
        <f t="shared" si="8"/>
        <v>-1000</v>
      </c>
      <c r="M110" s="12">
        <f t="shared" si="9"/>
        <v>3.4794729400526205</v>
      </c>
    </row>
    <row r="111" spans="1:13" x14ac:dyDescent="0.15">
      <c r="A111" s="2">
        <v>42398</v>
      </c>
      <c r="B111" s="1">
        <f>参数!B$2</f>
        <v>1000</v>
      </c>
      <c r="C111" s="1">
        <f>IF(J110&lt;参数!B$6,C110+B111,B111)</f>
        <v>110000</v>
      </c>
      <c r="D111" s="12">
        <v>2.0339</v>
      </c>
      <c r="E111" s="3" t="s">
        <v>42</v>
      </c>
      <c r="F111" s="3">
        <f t="shared" si="5"/>
        <v>491.6170903190914</v>
      </c>
      <c r="G111" s="3">
        <f>IF(B111/(1+参数!B$4)/D111*参数!B$4&lt;参数!B$3,参数!B$3,B111/(1+参数!B$4)/D111*参数!B$4)</f>
        <v>0.1</v>
      </c>
      <c r="H111" s="15">
        <f>IF(J110&lt;参数!B$6,H110+F111,F111)+IFERROR(E111*H110,0)</f>
        <v>112420.38260747697</v>
      </c>
      <c r="I111" s="15">
        <f t="shared" si="6"/>
        <v>228651.81618534742</v>
      </c>
      <c r="J111" s="8">
        <f t="shared" si="7"/>
        <v>1.0786528744122492</v>
      </c>
      <c r="K111" s="1">
        <f>IF(J111&gt;参数!B$6,I111,0)</f>
        <v>0</v>
      </c>
      <c r="L111" s="1">
        <f t="shared" si="8"/>
        <v>-1000</v>
      </c>
      <c r="M111" s="12">
        <f t="shared" si="9"/>
        <v>2.549315566560888</v>
      </c>
    </row>
    <row r="112" spans="1:13" x14ac:dyDescent="0.15">
      <c r="A112" s="2">
        <v>42429</v>
      </c>
      <c r="B112" s="1">
        <f>参数!B$2</f>
        <v>1000</v>
      </c>
      <c r="C112" s="1">
        <f>IF(J111&lt;参数!B$6,C111+B112,B112)</f>
        <v>111000</v>
      </c>
      <c r="D112" s="12">
        <v>1.3628</v>
      </c>
      <c r="E112" s="3">
        <v>0.65</v>
      </c>
      <c r="F112" s="3">
        <f t="shared" si="5"/>
        <v>733.71000880540066</v>
      </c>
      <c r="G112" s="3">
        <f>IF(B112/(1+参数!B$4)/D112*参数!B$4&lt;参数!B$3,参数!B$3,B112/(1+参数!B$4)/D112*参数!B$4)</f>
        <v>0.1</v>
      </c>
      <c r="H112" s="15">
        <f>IF(J111&lt;参数!B$6,H111+F112,F112)+IFERROR(E112*H111,0)</f>
        <v>186227.34131114243</v>
      </c>
      <c r="I112" s="15">
        <f t="shared" si="6"/>
        <v>253790.62073882492</v>
      </c>
      <c r="J112" s="8">
        <f t="shared" si="7"/>
        <v>1.2864019886380622</v>
      </c>
      <c r="K112" s="1">
        <f>IF(J112&gt;参数!B$6,I112,0)</f>
        <v>0</v>
      </c>
      <c r="L112" s="1">
        <f t="shared" si="8"/>
        <v>-1000</v>
      </c>
      <c r="M112" s="12">
        <f t="shared" si="9"/>
        <v>2.5228685640266262</v>
      </c>
    </row>
    <row r="113" spans="1:13" x14ac:dyDescent="0.15">
      <c r="A113" s="2">
        <v>42460</v>
      </c>
      <c r="B113" s="1">
        <f>参数!B$2</f>
        <v>1000</v>
      </c>
      <c r="C113" s="1">
        <f>IF(J112&lt;参数!B$6,C112+B113,B113)</f>
        <v>112000</v>
      </c>
      <c r="D113" s="12">
        <v>1.5843</v>
      </c>
      <c r="E113" s="3" t="s">
        <v>42</v>
      </c>
      <c r="F113" s="3">
        <f t="shared" si="5"/>
        <v>631.13046771444795</v>
      </c>
      <c r="G113" s="3">
        <f>IF(B113/(1+参数!B$4)/D113*参数!B$4&lt;参数!B$3,参数!B$3,B113/(1+参数!B$4)/D113*参数!B$4)</f>
        <v>0.1</v>
      </c>
      <c r="H113" s="15">
        <f>IF(J112&lt;参数!B$6,H112+F113,F113)+IFERROR(E113*H112,0)</f>
        <v>186858.47177885688</v>
      </c>
      <c r="I113" s="15">
        <f t="shared" si="6"/>
        <v>296039.87683924299</v>
      </c>
      <c r="J113" s="8">
        <f t="shared" si="7"/>
        <v>1.6432131860646697</v>
      </c>
      <c r="K113" s="1">
        <f>IF(J113&gt;参数!B$6,I113,0)</f>
        <v>0</v>
      </c>
      <c r="L113" s="1">
        <f t="shared" si="8"/>
        <v>-1000</v>
      </c>
      <c r="M113" s="12">
        <f t="shared" si="9"/>
        <v>2.9329180114377635</v>
      </c>
    </row>
    <row r="114" spans="1:13" x14ac:dyDescent="0.15">
      <c r="A114" s="2">
        <v>42489</v>
      </c>
      <c r="B114" s="1">
        <f>参数!B$2</f>
        <v>1000</v>
      </c>
      <c r="C114" s="1">
        <f>IF(J113&lt;参数!B$6,C113+B114,B114)</f>
        <v>113000</v>
      </c>
      <c r="D114" s="12">
        <v>1.5602</v>
      </c>
      <c r="E114" s="3" t="s">
        <v>42</v>
      </c>
      <c r="F114" s="3">
        <f t="shared" si="5"/>
        <v>640.8793744391744</v>
      </c>
      <c r="G114" s="3">
        <f>IF(B114/(1+参数!B$4)/D114*参数!B$4&lt;参数!B$3,参数!B$3,B114/(1+参数!B$4)/D114*参数!B$4)</f>
        <v>0.1</v>
      </c>
      <c r="H114" s="15">
        <f>IF(J113&lt;参数!B$6,H113+F114,F114)+IFERROR(E114*H113,0)</f>
        <v>187499.35115329607</v>
      </c>
      <c r="I114" s="15">
        <f t="shared" si="6"/>
        <v>292536.48766937252</v>
      </c>
      <c r="J114" s="8">
        <f t="shared" si="7"/>
        <v>1.5888184749501995</v>
      </c>
      <c r="K114" s="1">
        <f>IF(J114&gt;参数!B$6,I114,0)</f>
        <v>0</v>
      </c>
      <c r="L114" s="1">
        <f t="shared" si="8"/>
        <v>-1000</v>
      </c>
      <c r="M114" s="12">
        <f t="shared" si="9"/>
        <v>2.8883031505681998</v>
      </c>
    </row>
    <row r="115" spans="1:13" x14ac:dyDescent="0.15">
      <c r="A115" s="2">
        <v>42521</v>
      </c>
      <c r="B115" s="1">
        <f>参数!B$2</f>
        <v>1000</v>
      </c>
      <c r="C115" s="1">
        <f>IF(J114&lt;参数!B$6,C114+B115,B115)</f>
        <v>114000</v>
      </c>
      <c r="D115" s="12">
        <v>1.5911</v>
      </c>
      <c r="E115" s="3" t="s">
        <v>42</v>
      </c>
      <c r="F115" s="3">
        <f t="shared" si="5"/>
        <v>628.43315944943754</v>
      </c>
      <c r="G115" s="3">
        <f>IF(B115/(1+参数!B$4)/D115*参数!B$4&lt;参数!B$3,参数!B$3,B115/(1+参数!B$4)/D115*参数!B$4)</f>
        <v>0.1</v>
      </c>
      <c r="H115" s="15">
        <f>IF(J114&lt;参数!B$6,H114+F115,F115)+IFERROR(E115*H114,0)</f>
        <v>188127.7843127455</v>
      </c>
      <c r="I115" s="15">
        <f t="shared" si="6"/>
        <v>299330.11762000935</v>
      </c>
      <c r="J115" s="8">
        <f t="shared" si="7"/>
        <v>1.6257027861404327</v>
      </c>
      <c r="K115" s="1">
        <f>IF(J115&gt;参数!B$6,I115,0)</f>
        <v>0</v>
      </c>
      <c r="L115" s="1">
        <f t="shared" si="8"/>
        <v>-1000</v>
      </c>
      <c r="M115" s="12">
        <f t="shared" si="9"/>
        <v>2.9455064369113333</v>
      </c>
    </row>
    <row r="116" spans="1:13" x14ac:dyDescent="0.15">
      <c r="A116" s="2">
        <v>42551</v>
      </c>
      <c r="B116" s="1">
        <f>参数!B$2</f>
        <v>1000</v>
      </c>
      <c r="C116" s="1">
        <f>IF(J115&lt;参数!B$6,C115+B116,B116)</f>
        <v>115000</v>
      </c>
      <c r="D116" s="12">
        <v>1.6950000000000001</v>
      </c>
      <c r="E116" s="3" t="s">
        <v>42</v>
      </c>
      <c r="F116" s="3">
        <f t="shared" si="5"/>
        <v>589.91150442477874</v>
      </c>
      <c r="G116" s="3">
        <f>IF(B116/(1+参数!B$4)/D116*参数!B$4&lt;参数!B$3,参数!B$3,B116/(1+参数!B$4)/D116*参数!B$4)</f>
        <v>0.1</v>
      </c>
      <c r="H116" s="15">
        <f>IF(J115&lt;参数!B$6,H115+F116,F116)+IFERROR(E116*H115,0)</f>
        <v>188717.69581717029</v>
      </c>
      <c r="I116" s="15">
        <f t="shared" si="6"/>
        <v>319876.49441010365</v>
      </c>
      <c r="J116" s="8">
        <f t="shared" si="7"/>
        <v>1.7815347340009011</v>
      </c>
      <c r="K116" s="1">
        <f>IF(J116&gt;参数!B$6,I116,0)</f>
        <v>0</v>
      </c>
      <c r="L116" s="1">
        <f t="shared" si="8"/>
        <v>-1000</v>
      </c>
      <c r="M116" s="12">
        <f t="shared" si="9"/>
        <v>3.1378501731913206</v>
      </c>
    </row>
    <row r="117" spans="1:13" x14ac:dyDescent="0.15">
      <c r="A117" s="2">
        <v>42580</v>
      </c>
      <c r="B117" s="1">
        <f>参数!B$2</f>
        <v>1000</v>
      </c>
      <c r="C117" s="1">
        <f>IF(J116&lt;参数!B$6,C116+B117,B117)</f>
        <v>116000</v>
      </c>
      <c r="D117" s="12">
        <v>1.7020999999999999</v>
      </c>
      <c r="E117" s="3" t="s">
        <v>42</v>
      </c>
      <c r="F117" s="3">
        <f t="shared" si="5"/>
        <v>587.45079607543619</v>
      </c>
      <c r="G117" s="3">
        <f>IF(B117/(1+参数!B$4)/D117*参数!B$4&lt;参数!B$3,参数!B$3,B117/(1+参数!B$4)/D117*参数!B$4)</f>
        <v>0.1</v>
      </c>
      <c r="H117" s="15">
        <f>IF(J116&lt;参数!B$6,H116+F117,F117)+IFERROR(E117*H116,0)</f>
        <v>189305.14661324571</v>
      </c>
      <c r="I117" s="15">
        <f t="shared" si="6"/>
        <v>322216.29005040554</v>
      </c>
      <c r="J117" s="8">
        <f t="shared" si="7"/>
        <v>1.7777266383655652</v>
      </c>
      <c r="K117" s="1">
        <f>IF(J117&gt;参数!B$6,I117,0)</f>
        <v>0</v>
      </c>
      <c r="L117" s="1">
        <f t="shared" si="8"/>
        <v>-1000</v>
      </c>
      <c r="M117" s="12">
        <f t="shared" si="9"/>
        <v>3.1509939703769598</v>
      </c>
    </row>
    <row r="118" spans="1:13" x14ac:dyDescent="0.15">
      <c r="A118" s="2">
        <v>42613</v>
      </c>
      <c r="B118" s="1">
        <f>参数!B$2</f>
        <v>1000</v>
      </c>
      <c r="C118" s="1">
        <f>IF(J117&lt;参数!B$6,C117+B118,B118)</f>
        <v>117000</v>
      </c>
      <c r="D118" s="12">
        <v>1.7087000000000001</v>
      </c>
      <c r="E118" s="3" t="s">
        <v>42</v>
      </c>
      <c r="F118" s="3">
        <f t="shared" si="5"/>
        <v>585.18171709486739</v>
      </c>
      <c r="G118" s="3">
        <f>IF(B118/(1+参数!B$4)/D118*参数!B$4&lt;参数!B$3,参数!B$3,B118/(1+参数!B$4)/D118*参数!B$4)</f>
        <v>0.1</v>
      </c>
      <c r="H118" s="15">
        <f>IF(J117&lt;参数!B$6,H117+F118,F118)+IFERROR(E118*H117,0)</f>
        <v>189890.32833034059</v>
      </c>
      <c r="I118" s="15">
        <f t="shared" si="6"/>
        <v>324465.60401805298</v>
      </c>
      <c r="J118" s="8">
        <f t="shared" si="7"/>
        <v>1.7732102907525897</v>
      </c>
      <c r="K118" s="1">
        <f>IF(J118&gt;参数!B$6,I118,0)</f>
        <v>0</v>
      </c>
      <c r="L118" s="1">
        <f t="shared" si="8"/>
        <v>-1000</v>
      </c>
      <c r="M118" s="12">
        <f t="shared" si="9"/>
        <v>3.1632121480424842</v>
      </c>
    </row>
    <row r="119" spans="1:13" x14ac:dyDescent="0.15">
      <c r="A119" s="2">
        <v>42643</v>
      </c>
      <c r="B119" s="1">
        <f>参数!B$2</f>
        <v>1000</v>
      </c>
      <c r="C119" s="1">
        <f>IF(J118&lt;参数!B$6,C118+B119,B119)</f>
        <v>118000</v>
      </c>
      <c r="D119" s="12">
        <v>1.6998</v>
      </c>
      <c r="E119" s="3" t="s">
        <v>42</v>
      </c>
      <c r="F119" s="3">
        <f t="shared" si="5"/>
        <v>588.24567596187785</v>
      </c>
      <c r="G119" s="3">
        <f>IF(B119/(1+参数!B$4)/D119*参数!B$4&lt;参数!B$3,参数!B$3,B119/(1+参数!B$4)/D119*参数!B$4)</f>
        <v>0.1</v>
      </c>
      <c r="H119" s="15">
        <f>IF(J118&lt;参数!B$6,H118+F119,F119)+IFERROR(E119*H118,0)</f>
        <v>190478.57400630246</v>
      </c>
      <c r="I119" s="15">
        <f t="shared" si="6"/>
        <v>323775.48009591294</v>
      </c>
      <c r="J119" s="8">
        <f t="shared" si="7"/>
        <v>1.7438600008128216</v>
      </c>
      <c r="K119" s="1">
        <f>IF(J119&gt;参数!B$6,I119,0)</f>
        <v>0</v>
      </c>
      <c r="L119" s="1">
        <f t="shared" si="8"/>
        <v>-1000</v>
      </c>
      <c r="M119" s="12">
        <f t="shared" si="9"/>
        <v>3.1467361205844293</v>
      </c>
    </row>
    <row r="120" spans="1:13" x14ac:dyDescent="0.15">
      <c r="A120" s="2">
        <v>42674</v>
      </c>
      <c r="B120" s="1">
        <f>参数!B$2</f>
        <v>1000</v>
      </c>
      <c r="C120" s="1">
        <f>IF(J119&lt;参数!B$6,C119+B120,B120)</f>
        <v>119000</v>
      </c>
      <c r="D120" s="12">
        <v>1.7151000000000001</v>
      </c>
      <c r="E120" s="3" t="s">
        <v>42</v>
      </c>
      <c r="F120" s="3">
        <f t="shared" si="5"/>
        <v>582.99807591394085</v>
      </c>
      <c r="G120" s="3">
        <f>IF(B120/(1+参数!B$4)/D120*参数!B$4&lt;参数!B$3,参数!B$3,B120/(1+参数!B$4)/D120*参数!B$4)</f>
        <v>0.1</v>
      </c>
      <c r="H120" s="15">
        <f>IF(J119&lt;参数!B$6,H119+F120,F120)+IFERROR(E120*H119,0)</f>
        <v>191061.57208221639</v>
      </c>
      <c r="I120" s="15">
        <f t="shared" si="6"/>
        <v>327689.70227820933</v>
      </c>
      <c r="J120" s="8">
        <f t="shared" si="7"/>
        <v>1.7536949771278096</v>
      </c>
      <c r="K120" s="1">
        <f>IF(J120&gt;参数!B$6,I120,0)</f>
        <v>0</v>
      </c>
      <c r="L120" s="1">
        <f t="shared" si="8"/>
        <v>-1000</v>
      </c>
      <c r="M120" s="12">
        <f t="shared" si="9"/>
        <v>3.1750600778999618</v>
      </c>
    </row>
    <row r="121" spans="1:13" x14ac:dyDescent="0.15">
      <c r="A121" s="2">
        <v>42704</v>
      </c>
      <c r="B121" s="1">
        <f>参数!B$2</f>
        <v>1000</v>
      </c>
      <c r="C121" s="1">
        <f>IF(J120&lt;参数!B$6,C120+B121,B121)</f>
        <v>120000</v>
      </c>
      <c r="D121" s="12">
        <v>1.7419</v>
      </c>
      <c r="E121" s="3" t="s">
        <v>42</v>
      </c>
      <c r="F121" s="3">
        <f t="shared" si="5"/>
        <v>574.02835983695968</v>
      </c>
      <c r="G121" s="3">
        <f>IF(B121/(1+参数!B$4)/D121*参数!B$4&lt;参数!B$3,参数!B$3,B121/(1+参数!B$4)/D121*参数!B$4)</f>
        <v>0.1</v>
      </c>
      <c r="H121" s="15">
        <f>IF(J120&lt;参数!B$6,H120+F121,F121)+IFERROR(E121*H120,0)</f>
        <v>191635.60044205334</v>
      </c>
      <c r="I121" s="15">
        <f t="shared" si="6"/>
        <v>333810.05241001269</v>
      </c>
      <c r="J121" s="8">
        <f t="shared" si="7"/>
        <v>1.7817504367501056</v>
      </c>
      <c r="K121" s="1">
        <f>IF(J121&gt;参数!B$6,I121,0)</f>
        <v>0</v>
      </c>
      <c r="L121" s="1">
        <f t="shared" si="8"/>
        <v>-1000</v>
      </c>
      <c r="M121" s="12">
        <f t="shared" si="9"/>
        <v>3.2246732841781487</v>
      </c>
    </row>
    <row r="122" spans="1:13" x14ac:dyDescent="0.15">
      <c r="A122" s="2">
        <v>42734</v>
      </c>
      <c r="B122" s="1">
        <f>参数!B$2</f>
        <v>1000</v>
      </c>
      <c r="C122" s="1">
        <f>IF(J121&lt;参数!B$6,C121+B122,B122)</f>
        <v>121000</v>
      </c>
      <c r="D122" s="12">
        <v>1.663</v>
      </c>
      <c r="E122" s="3" t="s">
        <v>42</v>
      </c>
      <c r="F122" s="3">
        <f t="shared" si="5"/>
        <v>601.26277811184605</v>
      </c>
      <c r="G122" s="3">
        <f>IF(B122/(1+参数!B$4)/D122*参数!B$4&lt;参数!B$3,参数!B$3,B122/(1+参数!B$4)/D122*参数!B$4)</f>
        <v>0.1</v>
      </c>
      <c r="H122" s="15">
        <f>IF(J121&lt;参数!B$6,H121+F122,F122)+IFERROR(E122*H121,0)</f>
        <v>192236.86322016519</v>
      </c>
      <c r="I122" s="15">
        <f t="shared" si="6"/>
        <v>319689.90353513474</v>
      </c>
      <c r="J122" s="8">
        <f t="shared" si="7"/>
        <v>1.6420653184721878</v>
      </c>
      <c r="K122" s="1">
        <f>IF(J122&gt;参数!B$6,I122,0)</f>
        <v>0</v>
      </c>
      <c r="L122" s="1">
        <f t="shared" si="8"/>
        <v>-1000</v>
      </c>
      <c r="M122" s="12">
        <f t="shared" si="9"/>
        <v>3.0786105239039334</v>
      </c>
    </row>
    <row r="123" spans="1:13" x14ac:dyDescent="0.15">
      <c r="A123" s="2">
        <v>42761</v>
      </c>
      <c r="B123" s="1">
        <f>参数!B$2</f>
        <v>1000</v>
      </c>
      <c r="C123" s="1">
        <f>IF(J122&lt;参数!B$6,C122+B123,B123)</f>
        <v>122000</v>
      </c>
      <c r="D123" s="12">
        <v>1.6487000000000001</v>
      </c>
      <c r="E123" s="3" t="s">
        <v>42</v>
      </c>
      <c r="F123" s="3">
        <f t="shared" si="5"/>
        <v>606.47783101837808</v>
      </c>
      <c r="G123" s="3">
        <f>IF(B123/(1+参数!B$4)/D123*参数!B$4&lt;参数!B$3,参数!B$3,B123/(1+参数!B$4)/D123*参数!B$4)</f>
        <v>0.1</v>
      </c>
      <c r="H123" s="15">
        <f>IF(J122&lt;参数!B$6,H122+F123,F123)+IFERROR(E123*H122,0)</f>
        <v>192843.34105118358</v>
      </c>
      <c r="I123" s="15">
        <f t="shared" si="6"/>
        <v>317940.81639108638</v>
      </c>
      <c r="J123" s="8">
        <f t="shared" si="7"/>
        <v>1.6060722655007083</v>
      </c>
      <c r="K123" s="1">
        <f>IF(J123&gt;参数!B$6,I123,0)</f>
        <v>0</v>
      </c>
      <c r="L123" s="1">
        <f t="shared" si="8"/>
        <v>-1000</v>
      </c>
      <c r="M123" s="12">
        <f t="shared" si="9"/>
        <v>3.0521378056286319</v>
      </c>
    </row>
    <row r="124" spans="1:13" x14ac:dyDescent="0.15">
      <c r="A124" s="2">
        <v>42794</v>
      </c>
      <c r="B124" s="1">
        <f>参数!B$2</f>
        <v>1000</v>
      </c>
      <c r="C124" s="1">
        <f>IF(J123&lt;参数!B$6,C123+B124,B124)</f>
        <v>123000</v>
      </c>
      <c r="D124" s="12">
        <v>1.7024999999999999</v>
      </c>
      <c r="E124" s="3" t="s">
        <v>42</v>
      </c>
      <c r="F124" s="3">
        <f t="shared" si="5"/>
        <v>587.31277533039645</v>
      </c>
      <c r="G124" s="3">
        <f>IF(B124/(1+参数!B$4)/D124*参数!B$4&lt;参数!B$3,参数!B$3,B124/(1+参数!B$4)/D124*参数!B$4)</f>
        <v>0.1</v>
      </c>
      <c r="H124" s="15">
        <f>IF(J123&lt;参数!B$6,H123+F124,F124)+IFERROR(E124*H123,0)</f>
        <v>193430.65382651397</v>
      </c>
      <c r="I124" s="15">
        <f t="shared" si="6"/>
        <v>329315.68813964003</v>
      </c>
      <c r="J124" s="8">
        <f t="shared" si="7"/>
        <v>1.6773633182084553</v>
      </c>
      <c r="K124" s="1">
        <f>IF(J124&gt;参数!B$6,I124,0)</f>
        <v>0</v>
      </c>
      <c r="L124" s="1">
        <f t="shared" si="8"/>
        <v>-1000</v>
      </c>
      <c r="M124" s="12">
        <f t="shared" si="9"/>
        <v>3.1517344659930524</v>
      </c>
    </row>
    <row r="125" spans="1:13" x14ac:dyDescent="0.15">
      <c r="A125" s="2">
        <v>42803</v>
      </c>
      <c r="B125" s="1">
        <f>参数!B$2</f>
        <v>1000</v>
      </c>
      <c r="C125" s="1">
        <f>IF(J124&lt;参数!B$6,C124+B125,B125)</f>
        <v>124000</v>
      </c>
      <c r="D125" s="12">
        <v>1.7334000000000001</v>
      </c>
      <c r="E125" s="3" t="s">
        <v>42</v>
      </c>
      <c r="F125" s="3">
        <f t="shared" si="5"/>
        <v>576.84319833852544</v>
      </c>
      <c r="G125" s="3">
        <f>IF(B125/(1+参数!B$4)/D125*参数!B$4&lt;参数!B$3,参数!B$3,B125/(1+参数!B$4)/D125*参数!B$4)</f>
        <v>0.1</v>
      </c>
      <c r="H125" s="15">
        <f>IF(J124&lt;参数!B$6,H124+F125,F125)+IFERROR(E125*H124,0)</f>
        <v>194007.49702485249</v>
      </c>
      <c r="I125" s="15">
        <f t="shared" si="6"/>
        <v>336292.5953428793</v>
      </c>
      <c r="J125" s="8">
        <f t="shared" si="7"/>
        <v>1.7120370592167684</v>
      </c>
      <c r="K125" s="1">
        <f>IF(J125&gt;参数!B$6,I125,0)</f>
        <v>0</v>
      </c>
      <c r="L125" s="1">
        <f t="shared" si="8"/>
        <v>335292.5953428793</v>
      </c>
      <c r="M125" s="12">
        <f t="shared" si="9"/>
        <v>3.2089377523361864</v>
      </c>
    </row>
    <row r="126" spans="1:13" x14ac:dyDescent="0.15">
      <c r="D126" s="12"/>
      <c r="E126" s="3"/>
      <c r="J126" s="1"/>
      <c r="L126" s="1"/>
    </row>
    <row r="127" spans="1:13" x14ac:dyDescent="0.15">
      <c r="B127" s="1">
        <f>B125</f>
        <v>1000</v>
      </c>
      <c r="D127" s="12"/>
      <c r="E127" s="3"/>
      <c r="J127" s="1"/>
      <c r="K127" s="1">
        <f>SUM(K2:K125)</f>
        <v>0</v>
      </c>
      <c r="L127" s="8">
        <f>XIRR(L2:L125,A2:A125)</f>
        <v>0.1871725499629974</v>
      </c>
    </row>
  </sheetData>
  <autoFilter ref="A1:T125"/>
  <phoneticPr fontId="1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参数</vt:lpstr>
      <vt:lpstr>统计</vt:lpstr>
      <vt:lpstr>分红</vt:lpstr>
      <vt:lpstr>Sheet4</vt:lpstr>
      <vt:lpstr>Sheet3</vt:lpstr>
      <vt:lpstr>兴全趋势</vt:lpstr>
      <vt:lpstr>博时主题</vt:lpstr>
      <vt:lpstr>华夏收入</vt:lpstr>
      <vt:lpstr>富国天惠</vt:lpstr>
      <vt:lpstr>汇添富优势</vt:lpstr>
      <vt:lpstr>东方精选</vt:lpstr>
      <vt:lpstr>红利ETF</vt:lpstr>
      <vt:lpstr>中证100</vt:lpstr>
      <vt:lpstr>中证200</vt:lpstr>
      <vt:lpstr>中证500</vt:lpstr>
      <vt:lpstr>中证1000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CJHD20</dc:creator>
  <cp:lastModifiedBy>Windows 用户</cp:lastModifiedBy>
  <dcterms:created xsi:type="dcterms:W3CDTF">2013-09-18T14:02:55Z</dcterms:created>
  <dcterms:modified xsi:type="dcterms:W3CDTF">2017-06-10T02:53:51Z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2052-9.1.0.4249</vt:lpwstr>
  </property>
</Properties>
</file>